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drawings/drawing5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codeName="EsteLivro"/>
  <mc:AlternateContent xmlns:mc="http://schemas.openxmlformats.org/markup-compatibility/2006">
    <mc:Choice Requires="x15">
      <x15ac:absPath xmlns:x15ac="http://schemas.microsoft.com/office/spreadsheetml/2010/11/ac" url="Z:\G_EME_INFOESTAT\4_produtos\4_series\1_Quadros de Pessoal\2013_2023\ficheiros_finais_divulgacao\"/>
    </mc:Choice>
  </mc:AlternateContent>
  <xr:revisionPtr revIDLastSave="0" documentId="13_ncr:1_{0ED80F2D-A922-478C-94FA-A0D839CC1A3B}" xr6:coauthVersionLast="36" xr6:coauthVersionMax="36" xr10:uidLastSave="{00000000-0000-0000-0000-000000000000}"/>
  <bookViews>
    <workbookView xWindow="15" yWindow="0" windowWidth="11775" windowHeight="10365" tabRatio="812" xr2:uid="{00000000-000D-0000-FFFF-FFFF00000000}"/>
  </bookViews>
  <sheets>
    <sheet name="Capa" sheetId="64" r:id="rId1"/>
    <sheet name="ficha técnica" sheetId="58" r:id="rId2"/>
    <sheet name="índice de quadros" sheetId="17" r:id="rId3"/>
    <sheet name="Introdução" sheetId="72" r:id="rId4"/>
    <sheet name="Estrutura Empresarial" sheetId="59" r:id="rId5"/>
    <sheet name="q1" sheetId="19" r:id="rId6"/>
    <sheet name="q2" sheetId="20" r:id="rId7"/>
    <sheet name="q3" sheetId="21" r:id="rId8"/>
    <sheet name="q4" sheetId="65" r:id="rId9"/>
    <sheet name="q5" sheetId="23" r:id="rId10"/>
    <sheet name="q6" sheetId="24" r:id="rId11"/>
    <sheet name="q7" sheetId="25" r:id="rId12"/>
    <sheet name="q8" sheetId="66" r:id="rId13"/>
    <sheet name="Emprego" sheetId="61" r:id="rId14"/>
    <sheet name="q9" sheetId="27" r:id="rId15"/>
    <sheet name="q10" sheetId="28" r:id="rId16"/>
    <sheet name="q11" sheetId="29" r:id="rId17"/>
    <sheet name="q12" sheetId="68" r:id="rId18"/>
    <sheet name="q13" sheetId="31" r:id="rId19"/>
    <sheet name="q14" sheetId="32" r:id="rId20"/>
    <sheet name="q15" sheetId="4" r:id="rId21"/>
    <sheet name="q16" sheetId="69" r:id="rId22"/>
    <sheet name="q17" sheetId="1" r:id="rId23"/>
    <sheet name="q18" sheetId="2" r:id="rId24"/>
    <sheet name="q19" sheetId="82" r:id="rId25"/>
    <sheet name="q20" sheetId="5" r:id="rId26"/>
    <sheet name="Remunerações" sheetId="62" r:id="rId27"/>
    <sheet name="q21" sheetId="48" r:id="rId28"/>
    <sheet name="q22" sheetId="50" r:id="rId29"/>
    <sheet name="q23" sheetId="51" r:id="rId30"/>
    <sheet name="q24" sheetId="52" r:id="rId31"/>
    <sheet name="q25" sheetId="70" r:id="rId32"/>
    <sheet name="q26" sheetId="53" r:id="rId33"/>
    <sheet name="q27" sheetId="54" r:id="rId34"/>
    <sheet name="q28" sheetId="81" r:id="rId35"/>
    <sheet name="q29" sheetId="80" r:id="rId36"/>
    <sheet name="q30" sheetId="55" r:id="rId37"/>
    <sheet name="q31" sheetId="43" r:id="rId38"/>
    <sheet name="q32 " sheetId="41" r:id="rId39"/>
    <sheet name="q33" sheetId="14" r:id="rId40"/>
    <sheet name="q34" sheetId="15" r:id="rId41"/>
    <sheet name="q35" sheetId="16" r:id="rId42"/>
    <sheet name="q36" sheetId="71" r:id="rId43"/>
    <sheet name="q37" sheetId="33" r:id="rId44"/>
    <sheet name="q38" sheetId="34" r:id="rId45"/>
    <sheet name="q39" sheetId="79" r:id="rId46"/>
    <sheet name="q40" sheetId="56" r:id="rId47"/>
    <sheet name="q41" sheetId="35" r:id="rId48"/>
    <sheet name="Conceitos e nomenclaturas" sheetId="63" r:id="rId49"/>
    <sheet name="Conceitos1" sheetId="74" r:id="rId50"/>
    <sheet name="Conceitos2" sheetId="75" r:id="rId51"/>
    <sheet name="Nomenclaturas" sheetId="76" r:id="rId52"/>
  </sheets>
  <definedNames>
    <definedName name="_xlnm.Print_Area" localSheetId="0">Capa!$A$1:$L$53</definedName>
    <definedName name="_xlnm.Print_Area" localSheetId="49">Conceitos1!$A$1:$J$51</definedName>
    <definedName name="_xlnm.Print_Area" localSheetId="50">Conceitos2!$A$1:$J$55</definedName>
    <definedName name="_xlnm.Print_Area" localSheetId="2">'índice de quadros'!$A$1:$A$43</definedName>
    <definedName name="_xlnm.Print_Area" localSheetId="3">Introdução!$A$1:$J$54</definedName>
    <definedName name="_xlnm.Print_Area" localSheetId="51">Nomenclaturas!$A$1:$J$52</definedName>
    <definedName name="_xlnm.Print_Area" localSheetId="5">'q1'!$A$1:$M$50</definedName>
    <definedName name="_xlnm.Print_Area" localSheetId="15">'q10'!$A$1:$L$18</definedName>
    <definedName name="_xlnm.Print_Area" localSheetId="16">'q11'!$A$1:$L$24</definedName>
    <definedName name="_xlnm.Print_Area" localSheetId="17">'q12'!$A$1:$L$34</definedName>
    <definedName name="_xlnm.Print_Area" localSheetId="18">'q13'!$A$1:$M$50</definedName>
    <definedName name="_xlnm.Print_Area" localSheetId="19">'q14'!$A$1:$M$42</definedName>
    <definedName name="_xlnm.Print_Area" localSheetId="20">'q15'!$A$1:$L$24</definedName>
    <definedName name="_xlnm.Print_Area" localSheetId="21">'q16'!$A$1:$L$34</definedName>
    <definedName name="_xlnm.Print_Area" localSheetId="22">'q17'!$A$1:$M$44</definedName>
    <definedName name="_xlnm.Print_Area" localSheetId="23">'q18'!$A$1:$M$32</definedName>
    <definedName name="_xlnm.Print_Area" localSheetId="24">'q19'!$A$1:$M$55</definedName>
    <definedName name="_xlnm.Print_Area" localSheetId="6">'q2'!$A$1:$L$18</definedName>
    <definedName name="_xlnm.Print_Area" localSheetId="25">'q20'!$A$1:$L$13</definedName>
    <definedName name="_xlnm.Print_Area" localSheetId="27">'q21'!$A$1:$L$27</definedName>
    <definedName name="_xlnm.Print_Area" localSheetId="28">'q22'!$A$1:$M$51</definedName>
    <definedName name="_xlnm.Print_Area" localSheetId="29">'q23'!$A$1:$M$42</definedName>
    <definedName name="_xlnm.Print_Area" localSheetId="30">'q24'!$A$1:$L$25</definedName>
    <definedName name="_xlnm.Print_Area" localSheetId="31">'q25'!$A$1:$L$35</definedName>
    <definedName name="_xlnm.Print_Area" localSheetId="32">'q26'!$A$1:$M$45</definedName>
    <definedName name="_xlnm.Print_Area" localSheetId="33">'q27'!$A$1:$M$33</definedName>
    <definedName name="_xlnm.Print_Area" localSheetId="34">'q28'!$A$1:$M$56</definedName>
    <definedName name="_xlnm.Print_Area" localSheetId="35">'q29'!$A$1:$M$56</definedName>
    <definedName name="_xlnm.Print_Area" localSheetId="7">'q3'!$A$1:$L$25</definedName>
    <definedName name="_xlnm.Print_Area" localSheetId="36">'q30'!$A$1:$L$14</definedName>
    <definedName name="_xlnm.Print_Area" localSheetId="37">'q31'!$A$1:$L$27</definedName>
    <definedName name="_xlnm.Print_Area" localSheetId="38">'q32 '!$A$1:$L$25</definedName>
    <definedName name="_xlnm.Print_Area" localSheetId="39">'q33'!$A$1:$M$51</definedName>
    <definedName name="_xlnm.Print_Area" localSheetId="40">'q34'!$A$1:$M$42</definedName>
    <definedName name="_xlnm.Print_Area" localSheetId="41">'q35'!$A$1:$L$25</definedName>
    <definedName name="_xlnm.Print_Area" localSheetId="42">'q36'!$A$1:$L$35</definedName>
    <definedName name="_xlnm.Print_Area" localSheetId="43">'q37'!$A$1:$M$45</definedName>
    <definedName name="_xlnm.Print_Area" localSheetId="44">'q38'!$A$1:$M$34</definedName>
    <definedName name="_xlnm.Print_Area" localSheetId="45">'q39'!$A$1:$M$56</definedName>
    <definedName name="_xlnm.Print_Area" localSheetId="8">'q4'!$A$1:$L$34</definedName>
    <definedName name="_xlnm.Print_Area" localSheetId="46">'q40'!$A$1:$N$37</definedName>
    <definedName name="_xlnm.Print_Area" localSheetId="47">'q41'!$A$1:$L$14</definedName>
    <definedName name="_xlnm.Print_Area" localSheetId="9">'q5'!$A$1:$M$50</definedName>
    <definedName name="_xlnm.Print_Area" localSheetId="10">'q6'!$A$1:$L$18</definedName>
    <definedName name="_xlnm.Print_Area" localSheetId="11">'q7'!$A$1:$L$24</definedName>
    <definedName name="_xlnm.Print_Area" localSheetId="12">'q8'!$A$1:$L$35</definedName>
    <definedName name="_xlnm.Print_Area" localSheetId="14">'q9'!$A$1:$M$50</definedName>
  </definedNames>
  <calcPr calcId="191029"/>
</workbook>
</file>

<file path=xl/calcChain.xml><?xml version="1.0" encoding="utf-8"?>
<calcChain xmlns="http://schemas.openxmlformats.org/spreadsheetml/2006/main">
  <c r="D21" i="41" l="1"/>
  <c r="D20" i="41"/>
  <c r="C20" i="41"/>
  <c r="B21" i="41"/>
  <c r="B20" i="41"/>
  <c r="D19" i="41"/>
  <c r="C19" i="41"/>
  <c r="C21" i="41"/>
  <c r="B19" i="41"/>
  <c r="K18" i="41"/>
  <c r="J18" i="41"/>
  <c r="F18" i="41"/>
  <c r="D17" i="41"/>
  <c r="C17" i="41"/>
  <c r="B17" i="41"/>
  <c r="D16" i="41"/>
  <c r="C16" i="41"/>
  <c r="B16" i="41"/>
  <c r="D15" i="41"/>
  <c r="C15" i="41"/>
  <c r="B15" i="41"/>
  <c r="D14" i="41"/>
  <c r="C14" i="41"/>
  <c r="B14" i="41"/>
  <c r="D13" i="41"/>
  <c r="C13" i="41"/>
  <c r="B13" i="41"/>
  <c r="D12" i="41"/>
  <c r="C12" i="41"/>
  <c r="B12" i="41"/>
  <c r="D11" i="41"/>
  <c r="C11" i="41"/>
  <c r="B11" i="41"/>
  <c r="D10" i="41"/>
  <c r="C10" i="41"/>
  <c r="B10" i="41"/>
  <c r="D9" i="41"/>
  <c r="C9" i="41"/>
  <c r="B9" i="41"/>
  <c r="D8" i="41"/>
  <c r="C8" i="41"/>
  <c r="B8" i="41"/>
  <c r="G18" i="41"/>
  <c r="H18" i="41"/>
  <c r="I18" i="41"/>
  <c r="D18" i="41"/>
  <c r="C18" i="41"/>
  <c r="B18" i="41"/>
  <c r="L18" i="41" l="1"/>
  <c r="E18" i="41"/>
  <c r="L17" i="43" l="1"/>
  <c r="L16" i="43"/>
  <c r="L24" i="43"/>
  <c r="L22" i="43"/>
  <c r="L21" i="43"/>
  <c r="L20" i="43"/>
  <c r="L19" i="43"/>
  <c r="L18" i="43"/>
  <c r="L23" i="43"/>
  <c r="L18" i="48" l="1"/>
  <c r="L16" i="48"/>
  <c r="L24" i="48"/>
  <c r="L23" i="48"/>
  <c r="L22" i="48"/>
  <c r="L21" i="48"/>
  <c r="L20" i="48"/>
  <c r="L19" i="48"/>
  <c r="L17" i="48"/>
  <c r="K20" i="43" l="1"/>
  <c r="K24" i="43"/>
  <c r="E24" i="43"/>
  <c r="K16" i="43"/>
  <c r="K21" i="43"/>
  <c r="I24" i="43"/>
  <c r="H24" i="43"/>
  <c r="B24" i="43"/>
  <c r="C24" i="43"/>
  <c r="G24" i="43"/>
  <c r="F24" i="43"/>
  <c r="J24" i="43"/>
  <c r="D24" i="43"/>
  <c r="K17" i="43"/>
  <c r="K22" i="43"/>
  <c r="K18" i="43"/>
  <c r="K23" i="43"/>
  <c r="K19" i="43"/>
  <c r="K18" i="48" l="1"/>
  <c r="K22" i="48"/>
  <c r="K16" i="48"/>
  <c r="K20" i="48"/>
  <c r="K17" i="48"/>
  <c r="K24" i="48"/>
  <c r="K21" i="48"/>
  <c r="K23" i="48"/>
  <c r="K19" i="48"/>
  <c r="J22" i="43" l="1"/>
  <c r="J16" i="43"/>
  <c r="J20" i="43"/>
  <c r="J17" i="43"/>
  <c r="J21" i="43"/>
  <c r="J18" i="43"/>
  <c r="J23" i="43"/>
  <c r="J19" i="43"/>
  <c r="J20" i="48" l="1"/>
  <c r="J24" i="48"/>
  <c r="J21" i="48"/>
  <c r="J23" i="48"/>
  <c r="J16" i="48"/>
  <c r="J17" i="48"/>
  <c r="J22" i="48"/>
  <c r="J18" i="48"/>
  <c r="J19" i="48"/>
  <c r="I16" i="43" l="1"/>
  <c r="I23" i="43" l="1"/>
  <c r="I19" i="43"/>
  <c r="I21" i="43"/>
  <c r="I22" i="43"/>
  <c r="I18" i="43"/>
  <c r="I17" i="43"/>
  <c r="I20" i="43"/>
  <c r="I22" i="48" l="1"/>
  <c r="I17" i="48"/>
  <c r="I19" i="48"/>
  <c r="I20" i="48"/>
  <c r="I23" i="48"/>
  <c r="I24" i="48"/>
  <c r="I16" i="48"/>
  <c r="I18" i="48"/>
  <c r="I21" i="48"/>
  <c r="H16" i="43" l="1"/>
  <c r="H18" i="48"/>
  <c r="H18" i="43" l="1"/>
  <c r="H19" i="43"/>
  <c r="H21" i="43"/>
  <c r="H22" i="43"/>
  <c r="H20" i="43"/>
  <c r="H17" i="43"/>
  <c r="H23" i="43"/>
  <c r="H22" i="48"/>
  <c r="H20" i="48"/>
  <c r="H24" i="48"/>
  <c r="H17" i="48"/>
  <c r="H19" i="48"/>
  <c r="H21" i="48"/>
  <c r="H16" i="48"/>
  <c r="H23" i="48"/>
  <c r="G22" i="48" l="1"/>
  <c r="G20" i="43"/>
  <c r="G18" i="43" l="1"/>
  <c r="G23" i="43"/>
  <c r="G21" i="48"/>
  <c r="G19" i="48"/>
  <c r="G18" i="48"/>
  <c r="G23" i="48"/>
  <c r="G24" i="48"/>
  <c r="G16" i="48"/>
  <c r="G20" i="48"/>
  <c r="G17" i="48"/>
  <c r="G22" i="43"/>
  <c r="G19" i="43"/>
  <c r="G16" i="43"/>
  <c r="G21" i="43"/>
  <c r="G17" i="43"/>
  <c r="E18" i="48" l="1"/>
  <c r="E18" i="43" l="1"/>
  <c r="E17" i="43"/>
  <c r="E22" i="43"/>
  <c r="E20" i="43"/>
  <c r="E19" i="43"/>
  <c r="E16" i="43"/>
  <c r="E21" i="43"/>
  <c r="E23" i="43"/>
  <c r="E24" i="48"/>
  <c r="E17" i="48"/>
  <c r="E20" i="48"/>
  <c r="E21" i="48"/>
  <c r="E22" i="48"/>
  <c r="E16" i="48"/>
  <c r="E19" i="48"/>
  <c r="E23" i="48"/>
  <c r="B19" i="48" l="1"/>
  <c r="F24" i="48"/>
  <c r="B24" i="48"/>
  <c r="F23" i="48"/>
  <c r="B23" i="48"/>
  <c r="F22" i="48"/>
  <c r="B22" i="48"/>
  <c r="F21" i="48"/>
  <c r="B21" i="48"/>
  <c r="F20" i="48"/>
  <c r="B20" i="48"/>
  <c r="F19" i="48"/>
  <c r="F18" i="48"/>
  <c r="B18" i="48"/>
  <c r="F17" i="48"/>
  <c r="B17" i="48"/>
  <c r="C22" i="43" l="1"/>
  <c r="C20" i="43"/>
  <c r="C18" i="43"/>
  <c r="C23" i="43"/>
  <c r="C21" i="43"/>
  <c r="C19" i="43"/>
  <c r="C17" i="43"/>
  <c r="B23" i="43"/>
  <c r="B21" i="43"/>
  <c r="B19" i="43"/>
  <c r="B17" i="43"/>
  <c r="B22" i="43"/>
  <c r="B20" i="43"/>
  <c r="B18" i="43"/>
  <c r="D23" i="43"/>
  <c r="D21" i="43"/>
  <c r="D19" i="43"/>
  <c r="D17" i="43"/>
  <c r="D22" i="43"/>
  <c r="D20" i="43"/>
  <c r="D18" i="43"/>
  <c r="F22" i="43"/>
  <c r="F20" i="43"/>
  <c r="F18" i="43"/>
  <c r="F23" i="43"/>
  <c r="F21" i="43"/>
  <c r="F19" i="43"/>
  <c r="F17" i="43"/>
  <c r="F16" i="43"/>
  <c r="F16" i="48" l="1"/>
  <c r="B16" i="48"/>
  <c r="D16" i="48"/>
  <c r="D17" i="48" l="1"/>
  <c r="D18" i="48"/>
  <c r="D19" i="48"/>
  <c r="D20" i="48"/>
  <c r="D21" i="48"/>
  <c r="D22" i="48"/>
  <c r="D23" i="48"/>
  <c r="D24" i="48"/>
  <c r="C17" i="48"/>
  <c r="C18" i="48"/>
  <c r="C19" i="48"/>
  <c r="C20" i="48"/>
  <c r="C21" i="48"/>
  <c r="C22" i="48"/>
  <c r="C23" i="48"/>
  <c r="C24" i="48"/>
  <c r="C16" i="48"/>
  <c r="B16" i="43" l="1"/>
  <c r="D16" i="43"/>
  <c r="C16" i="43"/>
</calcChain>
</file>

<file path=xl/sharedStrings.xml><?xml version="1.0" encoding="utf-8"?>
<sst xmlns="http://schemas.openxmlformats.org/spreadsheetml/2006/main" count="1702" uniqueCount="386">
  <si>
    <t xml:space="preserve">13 - Fabricação de têxteis </t>
  </si>
  <si>
    <t>CAE-Rev. 3</t>
  </si>
  <si>
    <r>
      <t>CAE-Rev. 3</t>
    </r>
    <r>
      <rPr>
        <b/>
        <vertAlign val="superscript"/>
        <sz val="8"/>
        <rFont val="Arial"/>
        <family val="2"/>
      </rPr>
      <t xml:space="preserve"> </t>
    </r>
  </si>
  <si>
    <r>
      <t xml:space="preserve">     </t>
    </r>
    <r>
      <rPr>
        <b/>
        <sz val="8"/>
        <rFont val="Arial"/>
        <family val="2"/>
      </rPr>
      <t xml:space="preserve">   (1) </t>
    </r>
    <r>
      <rPr>
        <sz val="8"/>
        <rFont val="Arial"/>
        <family val="2"/>
      </rPr>
      <t>dos trabalhadores por conta de outrem a tempo completo, que auferiram remuneração completa no período de referência.</t>
    </r>
  </si>
  <si>
    <r>
      <t xml:space="preserve">(1) </t>
    </r>
    <r>
      <rPr>
        <sz val="8"/>
        <rFont val="Arial"/>
        <family val="2"/>
      </rPr>
      <t>dos trabalhadores por conta de outrem a tempo completo, que auferiram remuneração completa no período de referência.</t>
    </r>
  </si>
  <si>
    <r>
      <t xml:space="preserve">        </t>
    </r>
    <r>
      <rPr>
        <b/>
        <sz val="8"/>
        <rFont val="Arial"/>
        <family val="2"/>
      </rPr>
      <t xml:space="preserve">(1) </t>
    </r>
    <r>
      <rPr>
        <sz val="8"/>
        <rFont val="Arial"/>
        <family val="2"/>
      </rPr>
      <t xml:space="preserve">dos trabalhadores por conta de outrem a tempo completo, que auferiram remuneração completa no período de referência. </t>
    </r>
  </si>
  <si>
    <r>
      <t xml:space="preserve">        </t>
    </r>
    <r>
      <rPr>
        <b/>
        <sz val="8"/>
        <rFont val="Arial"/>
        <family val="2"/>
      </rPr>
      <t xml:space="preserve">(1) </t>
    </r>
    <r>
      <rPr>
        <sz val="8"/>
        <rFont val="Arial"/>
        <family val="2"/>
      </rPr>
      <t>dos trabalhadores por conta de outrem a tempo completo, que auferiram remuneração completa no período de referência.</t>
    </r>
  </si>
  <si>
    <r>
      <t xml:space="preserve">    </t>
    </r>
    <r>
      <rPr>
        <b/>
        <sz val="8"/>
        <rFont val="Arial"/>
        <family val="2"/>
      </rPr>
      <t xml:space="preserve">   (1) </t>
    </r>
    <r>
      <rPr>
        <sz val="8"/>
        <rFont val="Arial"/>
        <family val="2"/>
      </rPr>
      <t>dos trabalhadores por conta de outrem a tempo completo, que auferiram remuneração completa no período de referência.</t>
    </r>
  </si>
  <si>
    <r>
      <t xml:space="preserve">    </t>
    </r>
    <r>
      <rPr>
        <b/>
        <sz val="8"/>
        <rFont val="Arial"/>
        <family val="2"/>
      </rPr>
      <t xml:space="preserve">    (1) </t>
    </r>
    <r>
      <rPr>
        <sz val="8"/>
        <rFont val="Arial"/>
        <family val="2"/>
      </rPr>
      <t>dos trabalhadores por conta de outrem a tempo completo, que auferiram remuneração completa no período de referência.</t>
    </r>
  </si>
  <si>
    <r>
      <t xml:space="preserve">      </t>
    </r>
    <r>
      <rPr>
        <b/>
        <sz val="8"/>
        <rFont val="Arial"/>
        <family val="2"/>
      </rPr>
      <t xml:space="preserve">  (2) </t>
    </r>
    <r>
      <rPr>
        <sz val="8"/>
        <rFont val="Arial"/>
        <family val="2"/>
      </rPr>
      <t xml:space="preserve">intrumentos em vigor, classificados de acordo com a sua natureza inicial.  </t>
    </r>
  </si>
  <si>
    <t>I</t>
  </si>
  <si>
    <t>ÍNDICE DE QUADROS</t>
  </si>
  <si>
    <t>Total</t>
  </si>
  <si>
    <t>Ignorado</t>
  </si>
  <si>
    <t>Continente</t>
  </si>
  <si>
    <t>Aveiro</t>
  </si>
  <si>
    <t>Beja</t>
  </si>
  <si>
    <t xml:space="preserve">Braga </t>
  </si>
  <si>
    <t>Bragança</t>
  </si>
  <si>
    <t>Castelo Branco</t>
  </si>
  <si>
    <t>Coimbra</t>
  </si>
  <si>
    <t>Évora</t>
  </si>
  <si>
    <t>Faro</t>
  </si>
  <si>
    <t>Guarda</t>
  </si>
  <si>
    <t>Leiria</t>
  </si>
  <si>
    <t>Lisboa</t>
  </si>
  <si>
    <t>Portalegre</t>
  </si>
  <si>
    <t>Porto</t>
  </si>
  <si>
    <t>Santarém</t>
  </si>
  <si>
    <t>Setúbal</t>
  </si>
  <si>
    <t>Viana do Castelo</t>
  </si>
  <si>
    <t>Vila Real</t>
  </si>
  <si>
    <t>Viseu</t>
  </si>
  <si>
    <t>1-4 pessoas</t>
  </si>
  <si>
    <t>5-9 pessoas</t>
  </si>
  <si>
    <t>10-19 pessoas</t>
  </si>
  <si>
    <t>20-49 pessoas</t>
  </si>
  <si>
    <t>50-99 pessoas</t>
  </si>
  <si>
    <t>100-149 pessoas</t>
  </si>
  <si>
    <t>150-199 pessoas</t>
  </si>
  <si>
    <t>200-249 pessoas</t>
  </si>
  <si>
    <t>250-499 pessoas</t>
  </si>
  <si>
    <t>500-999 pessoas</t>
  </si>
  <si>
    <r>
      <t xml:space="preserve">Continente </t>
    </r>
    <r>
      <rPr>
        <sz val="8"/>
        <rFont val="Arial"/>
        <family val="2"/>
      </rPr>
      <t xml:space="preserve"> </t>
    </r>
  </si>
  <si>
    <r>
      <t xml:space="preserve"> </t>
    </r>
    <r>
      <rPr>
        <b/>
        <sz val="8"/>
        <color indexed="8"/>
        <rFont val="Arial"/>
        <family val="2"/>
      </rPr>
      <t xml:space="preserve">Total </t>
    </r>
    <r>
      <rPr>
        <sz val="8"/>
        <rFont val="Arial"/>
        <family val="2"/>
      </rPr>
      <t xml:space="preserve"> </t>
    </r>
  </si>
  <si>
    <t>Acordo de Empresa (AE)</t>
  </si>
  <si>
    <t>T</t>
  </si>
  <si>
    <t xml:space="preserve">H </t>
  </si>
  <si>
    <t xml:space="preserve">M </t>
  </si>
  <si>
    <t>Quadros superiores</t>
  </si>
  <si>
    <t>Quadros médios</t>
  </si>
  <si>
    <t>Profissionais qualificados</t>
  </si>
  <si>
    <t>Profissionais não qualificados</t>
  </si>
  <si>
    <t>Praticantes e aprendizes</t>
  </si>
  <si>
    <t>H</t>
  </si>
  <si>
    <t>M</t>
  </si>
  <si>
    <t>&lt; 18 anos</t>
  </si>
  <si>
    <t>18-24 anos</t>
  </si>
  <si>
    <t>25-29 anos</t>
  </si>
  <si>
    <t>30-34 anos</t>
  </si>
  <si>
    <t>35-39 anos</t>
  </si>
  <si>
    <t>40-44 anos</t>
  </si>
  <si>
    <t>45-49 anos</t>
  </si>
  <si>
    <t>50-54 anos</t>
  </si>
  <si>
    <t>55-59 anos</t>
  </si>
  <si>
    <t>60-64 anos</t>
  </si>
  <si>
    <t>65 e + anos</t>
  </si>
  <si>
    <t>Braga</t>
  </si>
  <si>
    <t>65 e mais anos</t>
  </si>
  <si>
    <t>Euros</t>
  </si>
  <si>
    <t>Profis. altam. qualificados</t>
  </si>
  <si>
    <t>Encar. contram. mest.e chefes</t>
  </si>
  <si>
    <t>Profis. semi-qualificados</t>
  </si>
  <si>
    <t>1 000 e + pessoas</t>
  </si>
  <si>
    <t>A</t>
  </si>
  <si>
    <t>B</t>
  </si>
  <si>
    <t>C</t>
  </si>
  <si>
    <t>D</t>
  </si>
  <si>
    <t>E</t>
  </si>
  <si>
    <t>F</t>
  </si>
  <si>
    <t>Construção</t>
  </si>
  <si>
    <t>G</t>
  </si>
  <si>
    <t>J</t>
  </si>
  <si>
    <t>K</t>
  </si>
  <si>
    <t>L</t>
  </si>
  <si>
    <t>Educação</t>
  </si>
  <si>
    <t>N</t>
  </si>
  <si>
    <t>O</t>
  </si>
  <si>
    <t>Q</t>
  </si>
  <si>
    <t>10 - Indústrias alimentares</t>
  </si>
  <si>
    <t>11 - Indústria das bebidas</t>
  </si>
  <si>
    <t>12 - Indústria do tabaco</t>
  </si>
  <si>
    <t>14 - Indústria do vestuário</t>
  </si>
  <si>
    <t>24 - Indústrias metalúrgicas de base</t>
  </si>
  <si>
    <t>Transportes e armazenagem</t>
  </si>
  <si>
    <t>P</t>
  </si>
  <si>
    <t>R</t>
  </si>
  <si>
    <t>S</t>
  </si>
  <si>
    <t>U</t>
  </si>
  <si>
    <r>
      <t xml:space="preserve"> </t>
    </r>
    <r>
      <rPr>
        <b/>
        <sz val="8"/>
        <rFont val="Arial"/>
        <family val="2"/>
      </rPr>
      <t xml:space="preserve">         (1)</t>
    </r>
    <r>
      <rPr>
        <sz val="8"/>
        <rFont val="Arial"/>
        <family val="2"/>
      </rPr>
      <t xml:space="preserve"> Instrumentos em vigor, classificados de acordo com a sua natureza inicial.  </t>
    </r>
  </si>
  <si>
    <r>
      <t xml:space="preserve">      </t>
    </r>
    <r>
      <rPr>
        <b/>
        <sz val="8"/>
        <rFont val="Arial"/>
        <family val="2"/>
      </rPr>
      <t xml:space="preserve">  (1)</t>
    </r>
    <r>
      <rPr>
        <sz val="8"/>
        <rFont val="Arial"/>
        <family val="2"/>
      </rPr>
      <t xml:space="preserve"> dos trabalhadores por conta de outrem a tempo completo, que auferiram remuneração completa no período de referência.</t>
    </r>
  </si>
  <si>
    <r>
      <t xml:space="preserve">      </t>
    </r>
    <r>
      <rPr>
        <b/>
        <sz val="8"/>
        <rFont val="Arial"/>
        <family val="2"/>
      </rPr>
      <t xml:space="preserve"> (1)</t>
    </r>
    <r>
      <rPr>
        <sz val="8"/>
        <rFont val="Arial"/>
        <family val="2"/>
      </rPr>
      <t xml:space="preserve"> dos trabalhadores por conta de outrem a tempo completo, que auferiram remuneração completa no período de referência.</t>
    </r>
  </si>
  <si>
    <t>Indústrias transformadoras</t>
  </si>
  <si>
    <t>Indústrias extrativas</t>
  </si>
  <si>
    <t>Atividades imobiliárias</t>
  </si>
  <si>
    <t>Outras atividades de serviços</t>
  </si>
  <si>
    <t xml:space="preserve">Quadro 1 - Empresas por atividade económica </t>
  </si>
  <si>
    <t>1.º decil</t>
  </si>
  <si>
    <t>2.º decil</t>
  </si>
  <si>
    <t>3.º decil</t>
  </si>
  <si>
    <t>4.º decil</t>
  </si>
  <si>
    <t>5.º decil</t>
  </si>
  <si>
    <t>6.º decil</t>
  </si>
  <si>
    <t>7.º decil</t>
  </si>
  <si>
    <t>8.º decil</t>
  </si>
  <si>
    <t>9.º decil</t>
  </si>
  <si>
    <t>10.º decil</t>
  </si>
  <si>
    <t>Homens</t>
  </si>
  <si>
    <t>Mulheres</t>
  </si>
  <si>
    <t>&lt; RMMG</t>
  </si>
  <si>
    <t xml:space="preserve"> = RMMG</t>
  </si>
  <si>
    <t>percentagem</t>
  </si>
  <si>
    <r>
      <t>Ganho mensal mediano</t>
    </r>
    <r>
      <rPr>
        <sz val="7"/>
        <rFont val="Arial"/>
        <family val="2"/>
      </rPr>
      <t xml:space="preserve"> (euros)</t>
    </r>
  </si>
  <si>
    <r>
      <t>Ganho mensal - média por decil</t>
    </r>
    <r>
      <rPr>
        <sz val="7"/>
        <rFont val="Arial"/>
        <family val="2"/>
      </rPr>
      <t xml:space="preserve"> (euros)</t>
    </r>
  </si>
  <si>
    <r>
      <t xml:space="preserve">   Incidência de baixos salários</t>
    </r>
    <r>
      <rPr>
        <sz val="7"/>
        <rFont val="Arial"/>
        <family val="2"/>
      </rPr>
      <t xml:space="preserve"> (%)</t>
    </r>
  </si>
  <si>
    <r>
      <t>Limiar de baixos salários</t>
    </r>
    <r>
      <rPr>
        <b/>
        <vertAlign val="superscript"/>
        <sz val="8"/>
        <rFont val="Arial"/>
        <family val="2"/>
      </rPr>
      <t xml:space="preserve"> (2) </t>
    </r>
    <r>
      <rPr>
        <sz val="7"/>
        <rFont val="Arial"/>
        <family val="2"/>
      </rPr>
      <t>(euros)</t>
    </r>
  </si>
  <si>
    <t>Contrato Colectivo de Trabalho (CCT)</t>
  </si>
  <si>
    <t>Acordo Colectivo de Trabalho (ACT)</t>
  </si>
  <si>
    <r>
      <t xml:space="preserve">    (1) </t>
    </r>
    <r>
      <rPr>
        <sz val="8"/>
        <rFont val="Arial"/>
        <family val="2"/>
      </rPr>
      <t>trabalhadores por conta de outrem a tempo completo, que auferiram remuneração completa no período de referência.</t>
    </r>
  </si>
  <si>
    <r>
      <t xml:space="preserve">      (1) </t>
    </r>
    <r>
      <rPr>
        <sz val="8"/>
        <rFont val="Arial"/>
        <family val="2"/>
      </rPr>
      <t>dos trabalhadores por conta de outrem a tempo completo, que auferiram remuneração completa no período de referência.</t>
    </r>
  </si>
  <si>
    <r>
      <t xml:space="preserve">      </t>
    </r>
    <r>
      <rPr>
        <b/>
        <sz val="8"/>
        <rFont val="Arial"/>
        <family val="2"/>
      </rPr>
      <t>(1)</t>
    </r>
    <r>
      <rPr>
        <sz val="8"/>
        <rFont val="Arial"/>
        <family val="2"/>
      </rPr>
      <t xml:space="preserve"> dos trabalhadores por conta de outrem a tempo completo, que auferiram remuneração completa no período de referência.</t>
    </r>
  </si>
  <si>
    <r>
      <rPr>
        <b/>
        <sz val="8"/>
        <rFont val="Arial"/>
        <family val="2"/>
      </rPr>
      <t xml:space="preserve"> (1)</t>
    </r>
    <r>
      <rPr>
        <sz val="8"/>
        <rFont val="Arial"/>
        <family val="2"/>
      </rPr>
      <t xml:space="preserve"> dos trabalhadores por conta de outrem a tempo completo, que auferiram remuneração completa no período de referência.</t>
    </r>
  </si>
  <si>
    <r>
      <t xml:space="preserve">    </t>
    </r>
    <r>
      <rPr>
        <b/>
        <sz val="8"/>
        <rFont val="Arial"/>
        <family val="2"/>
      </rPr>
      <t xml:space="preserve"> (1)</t>
    </r>
    <r>
      <rPr>
        <sz val="8"/>
        <rFont val="Arial"/>
        <family val="2"/>
      </rPr>
      <t xml:space="preserve"> dos trabalhadores por conta de outrem a tempo completo, que auferiram remuneração completa no período de referência.</t>
    </r>
  </si>
  <si>
    <r>
      <t xml:space="preserve">    </t>
    </r>
    <r>
      <rPr>
        <b/>
        <sz val="8"/>
        <rFont val="Arial"/>
        <family val="2"/>
      </rPr>
      <t xml:space="preserve"> (2) </t>
    </r>
    <r>
      <rPr>
        <sz val="8"/>
        <rFont val="Arial"/>
        <family val="2"/>
      </rPr>
      <t xml:space="preserve">instrumentos em vigor, classificados de acordo com a sua natureza inicial.  </t>
    </r>
  </si>
  <si>
    <t>Introdução</t>
  </si>
  <si>
    <t>Conceitos</t>
  </si>
  <si>
    <t>Nomenclaturas</t>
  </si>
  <si>
    <r>
      <t xml:space="preserve">Fonte: </t>
    </r>
    <r>
      <rPr>
        <sz val="8"/>
        <rFont val="Arial"/>
        <family val="2"/>
      </rPr>
      <t>GEP/MTSSS, Quadros de Pessoal.</t>
    </r>
  </si>
  <si>
    <r>
      <t>Fonte:</t>
    </r>
    <r>
      <rPr>
        <sz val="8"/>
        <rFont val="Arial"/>
        <family val="2"/>
      </rPr>
      <t xml:space="preserve"> GEP/MTSSS, Quadros de Pessoal.</t>
    </r>
  </si>
  <si>
    <r>
      <t xml:space="preserve">Fonte: </t>
    </r>
    <r>
      <rPr>
        <sz val="8"/>
        <rFont val="Arial"/>
        <family val="2"/>
      </rPr>
      <t>GEP/MTSSS, Quadros de Pessoal</t>
    </r>
    <r>
      <rPr>
        <b/>
        <sz val="8"/>
        <rFont val="Arial"/>
        <family val="2"/>
      </rPr>
      <t>.</t>
    </r>
  </si>
  <si>
    <t>Ativ. saúde humana e apoio social</t>
  </si>
  <si>
    <t>1000 e + pessoas</t>
  </si>
  <si>
    <r>
      <t xml:space="preserve">      </t>
    </r>
    <r>
      <rPr>
        <b/>
        <sz val="8"/>
        <rFont val="Arial"/>
        <family val="2"/>
      </rPr>
      <t xml:space="preserve"> (2)</t>
    </r>
    <r>
      <rPr>
        <sz val="8"/>
        <rFont val="Arial"/>
        <family val="2"/>
      </rPr>
      <t xml:space="preserve"> considerado como sendo 2/3 da mediana do ganho mensal do Continente, neste exercício.</t>
    </r>
  </si>
  <si>
    <r>
      <t>Portaria de Cond. de Trabalho (PCT)</t>
    </r>
    <r>
      <rPr>
        <b/>
        <vertAlign val="superscript"/>
        <sz val="8"/>
        <rFont val="Arial"/>
        <family val="2"/>
      </rPr>
      <t>(2)</t>
    </r>
  </si>
  <si>
    <r>
      <t>Portaria de Cond. de Trabalho (PCT)</t>
    </r>
    <r>
      <rPr>
        <b/>
        <vertAlign val="superscript"/>
        <sz val="8"/>
        <rFont val="Arial"/>
        <family val="2"/>
      </rPr>
      <t>(3)</t>
    </r>
  </si>
  <si>
    <t>15 - Ind. couro e produtos do couro</t>
  </si>
  <si>
    <t>16 - Ind. madeira. e cortiça. e s. obras</t>
  </si>
  <si>
    <t>17 - Fab. pasta, papel, cartão e s. art.</t>
  </si>
  <si>
    <t>18 - Impressão e rep. sup. gravados</t>
  </si>
  <si>
    <t xml:space="preserve">19 - Fabr. coque, pr. petr. refinados </t>
  </si>
  <si>
    <t>20 - Fab. pr. quím. e fibras sint./artif.</t>
  </si>
  <si>
    <t>22 - Fabr. art. borracha e mat. plásticas</t>
  </si>
  <si>
    <t>27 - Fab. equipamento elétrico</t>
  </si>
  <si>
    <t xml:space="preserve">29 - Fab. veíc. autom., reb., s.-reb. </t>
  </si>
  <si>
    <t>31 - Fabr. mobiliário e de colchões</t>
  </si>
  <si>
    <t>32 - Outras ind. transformadoras</t>
  </si>
  <si>
    <t>25 - Fabr. pr. metál., exc. máq. e eq.</t>
  </si>
  <si>
    <t xml:space="preserve">26 - Fab. equip. inf., equip. p/ com. </t>
  </si>
  <si>
    <t xml:space="preserve">23 - Fabr.outros pr.min. n/ metálicos </t>
  </si>
  <si>
    <t>21 - Fab. pr. farm.  base e  prep. farm.</t>
  </si>
  <si>
    <t>28 - Fab. máq. e equipamentos, n.e.</t>
  </si>
  <si>
    <t>30 - Fabr. outro equip. transporte</t>
  </si>
  <si>
    <t>33 - Repar., manut. inst. máq. e equip.</t>
  </si>
  <si>
    <t>Eletr., gás, ág. quente/fria e ar frio</t>
  </si>
  <si>
    <t>Alojamento, restauração e sim.</t>
  </si>
  <si>
    <t>Ativ. financeiras e de seguros</t>
  </si>
  <si>
    <t>Ativ. artíst., espet., desp. e recr.</t>
  </si>
  <si>
    <t>Ativ. org. int. e o. inst. extra-territ.</t>
  </si>
  <si>
    <t>Ativ. Adm. e serviços de apoio</t>
  </si>
  <si>
    <t xml:space="preserve">Adm. Púb. e defesa; seg. social </t>
  </si>
  <si>
    <t xml:space="preserve">Ativ. Inform. e de comunicação </t>
  </si>
  <si>
    <t>Agr., pr. animal, caça, flor. pesca</t>
  </si>
  <si>
    <t>Capt., trat. e d. água; san., resíd.</t>
  </si>
  <si>
    <t>Com. grosso e ret.; r.v.aut./moto.</t>
  </si>
  <si>
    <t>Ativ. consultoria, cient.,téc. e sim.</t>
  </si>
  <si>
    <t>1 000,00 - 1 499,99  €</t>
  </si>
  <si>
    <t>1 500,00 - 2 499,99  €</t>
  </si>
  <si>
    <t>2 500,00 - 3 749,99  €</t>
  </si>
  <si>
    <t>3 750,00 - 4 999,99 €</t>
  </si>
  <si>
    <t>5 000,00 e +  Euros</t>
  </si>
  <si>
    <t>média</t>
  </si>
  <si>
    <t>mediana</t>
  </si>
  <si>
    <t>médio</t>
  </si>
  <si>
    <t>mediano</t>
  </si>
  <si>
    <t>TCO</t>
  </si>
  <si>
    <t>Remuneração base (euros)</t>
  </si>
  <si>
    <t>Remuneração ganho (euros)</t>
  </si>
  <si>
    <r>
      <t xml:space="preserve">Remuneração </t>
    </r>
    <r>
      <rPr>
        <b/>
        <sz val="8"/>
        <color indexed="8"/>
        <rFont val="Arial"/>
        <family val="2"/>
      </rPr>
      <t>base</t>
    </r>
    <r>
      <rPr>
        <sz val="8"/>
        <color indexed="8"/>
        <rFont val="Arial"/>
        <family val="2"/>
      </rPr>
      <t xml:space="preserve"> (euros)</t>
    </r>
  </si>
  <si>
    <r>
      <t>Remuneração</t>
    </r>
    <r>
      <rPr>
        <b/>
        <sz val="8"/>
        <color indexed="8"/>
        <rFont val="Arial"/>
        <family val="2"/>
      </rPr>
      <t xml:space="preserve"> ganho</t>
    </r>
    <r>
      <rPr>
        <sz val="8"/>
        <color indexed="8"/>
        <rFont val="Arial"/>
        <family val="2"/>
      </rPr>
      <t xml:space="preserve"> (euros)</t>
    </r>
  </si>
  <si>
    <t>&lt;1.º ciclo do ensino básico</t>
  </si>
  <si>
    <t>Ensino básico</t>
  </si>
  <si>
    <t>Quadro 2 - Empresas por dimensão</t>
  </si>
  <si>
    <r>
      <t>Quadro 3 -</t>
    </r>
    <r>
      <rPr>
        <sz val="9"/>
        <rFont val="Arial"/>
        <family val="2"/>
      </rPr>
      <t xml:space="preserve"> </t>
    </r>
    <r>
      <rPr>
        <b/>
        <sz val="9"/>
        <color indexed="8"/>
        <rFont val="Arial"/>
        <family val="2"/>
      </rPr>
      <t>Empresas por distrito</t>
    </r>
  </si>
  <si>
    <t xml:space="preserve">Quadro 1 - Empresas por atividade económica (CAE-Rev. 3) </t>
  </si>
  <si>
    <t>Quadro 3 - Empresas por distrito</t>
  </si>
  <si>
    <t>Ensino secundário + pós sec. não superior nível IV</t>
  </si>
  <si>
    <r>
      <t xml:space="preserve">Ensino superior </t>
    </r>
    <r>
      <rPr>
        <b/>
        <vertAlign val="superscript"/>
        <sz val="8"/>
        <color indexed="8"/>
        <rFont val="Arial"/>
        <family val="2"/>
      </rPr>
      <t>(2)</t>
    </r>
  </si>
  <si>
    <r>
      <t xml:space="preserve">      </t>
    </r>
    <r>
      <rPr>
        <b/>
        <sz val="8"/>
        <rFont val="Arial"/>
        <family val="2"/>
      </rPr>
      <t xml:space="preserve"> (2)</t>
    </r>
    <r>
      <rPr>
        <sz val="8"/>
        <rFont val="Arial"/>
        <family val="2"/>
      </rPr>
      <t xml:space="preserve"> No Ensino superior consideraram-se: Curso técnico superior profissional, Bacharelato, Licenciatura, Mestrado e Doutoramento.</t>
    </r>
  </si>
  <si>
    <r>
      <t>Nota:</t>
    </r>
    <r>
      <rPr>
        <sz val="8"/>
        <rFont val="Arial"/>
        <family val="2"/>
      </rPr>
      <t xml:space="preserve"> O Total inclui informação de empresas que não tinham pessoas ao serviço a 31 de outubro.</t>
    </r>
  </si>
  <si>
    <r>
      <t xml:space="preserve">Nota: </t>
    </r>
    <r>
      <rPr>
        <sz val="8"/>
        <rFont val="Arial"/>
        <family val="2"/>
      </rPr>
      <t>O Total inclui informação de estabelecimentos que não tinham pessoas ao serviço a 31 de outubro.</t>
    </r>
  </si>
  <si>
    <r>
      <t xml:space="preserve">      </t>
    </r>
    <r>
      <rPr>
        <b/>
        <sz val="8"/>
        <rFont val="Arial"/>
        <family val="2"/>
      </rPr>
      <t xml:space="preserve"> (1)</t>
    </r>
    <r>
      <rPr>
        <sz val="8"/>
        <rFont val="Arial"/>
        <family val="2"/>
      </rPr>
      <t xml:space="preserve"> dos trabalhadores por conta de outrem a tempo completo, que auferiram remuneração completa no período de referência (outubro).</t>
    </r>
  </si>
  <si>
    <t>Contrato Coletivo de Trabalho (CCT)</t>
  </si>
  <si>
    <t>Acordo Coletivo de Trabalho (ACT)</t>
  </si>
  <si>
    <t>Não Abrangidos por Reg. Coletiva</t>
  </si>
  <si>
    <r>
      <t xml:space="preserve">       </t>
    </r>
    <r>
      <rPr>
        <b/>
        <sz val="8"/>
        <rFont val="Arial"/>
        <family val="2"/>
      </rPr>
      <t xml:space="preserve"> (3)</t>
    </r>
    <r>
      <rPr>
        <sz val="8"/>
        <rFont val="Arial"/>
        <family val="2"/>
      </rPr>
      <t xml:space="preserve"> Portaria de Condições de Trabalho (PCT) cuja denominação foi estabelecida pelo Código do Trabalho, a partir de 2009 (Capítulo VI, art. 517.º,  Lei n.º 7/2009, de 12 de fevereiro), anteriormente denominada Portaria de Regulamentação do Trabalho (PRT).</t>
    </r>
  </si>
  <si>
    <r>
      <t xml:space="preserve"> </t>
    </r>
    <r>
      <rPr>
        <b/>
        <sz val="8"/>
        <rFont val="Arial"/>
        <family val="2"/>
      </rPr>
      <t xml:space="preserve">    (3) </t>
    </r>
    <r>
      <rPr>
        <sz val="8"/>
        <rFont val="Arial"/>
        <family val="2"/>
      </rPr>
      <t xml:space="preserve"> Portaria de Condições de Trabalho (PCT) cuja denominação foi estabelecida pelo Código do Trabalho, a partir de 2009 (Capítulo VI, art. 517.º,  Lei n.º 7/2009, de 12 de fevereiro), anteriormente denominada Portaria de Regulamentação do Trabalho (PRT).</t>
    </r>
  </si>
  <si>
    <r>
      <t xml:space="preserve">         </t>
    </r>
    <r>
      <rPr>
        <b/>
        <sz val="8"/>
        <rFont val="Arial"/>
        <family val="2"/>
      </rPr>
      <t xml:space="preserve"> (2)</t>
    </r>
    <r>
      <rPr>
        <sz val="8"/>
        <rFont val="Arial"/>
        <family val="2"/>
      </rPr>
      <t xml:space="preserve"> Portaria de Condições de Trabalho (PCT) cuja denominação foi estabelecida pelo Código do Trabalho, a partir de 2009 (Capítulo VI, art. 517.º,  Lei n.º 7/2009, de 12 de fevereiro), anteriormente denominada Portaria de Regulamentação do Trabalho (PRT).</t>
    </r>
  </si>
  <si>
    <r>
      <t xml:space="preserve">    (1)</t>
    </r>
    <r>
      <rPr>
        <sz val="8"/>
        <rFont val="Arial"/>
        <family val="2"/>
      </rPr>
      <t xml:space="preserve"> trabalhadores por conta de outrem a tempo completo, que auferiram remuneração completa no período de referência.</t>
    </r>
    <r>
      <rPr>
        <b/>
        <sz val="8"/>
        <rFont val="Arial"/>
        <family val="2"/>
      </rPr>
      <t xml:space="preserve"> </t>
    </r>
  </si>
  <si>
    <r>
      <t>Trabalhadores por conta de outrem</t>
    </r>
    <r>
      <rPr>
        <b/>
        <vertAlign val="superscript"/>
        <sz val="8"/>
        <rFont val="Arial"/>
        <family val="2"/>
      </rPr>
      <t>(1)</t>
    </r>
  </si>
  <si>
    <t>Norte</t>
  </si>
  <si>
    <t>Alto Minho</t>
  </si>
  <si>
    <t>Cávado</t>
  </si>
  <si>
    <t>Ave</t>
  </si>
  <si>
    <t>Área Metropolitana do Porto</t>
  </si>
  <si>
    <t>Alto Tâmega e Barroso</t>
  </si>
  <si>
    <t>Tâmega e Sousa</t>
  </si>
  <si>
    <t>Douro</t>
  </si>
  <si>
    <t>Terras de Trás-os-Montes</t>
  </si>
  <si>
    <t>Centro</t>
  </si>
  <si>
    <t>Região de Aveiro</t>
  </si>
  <si>
    <t>Região de Coimbra</t>
  </si>
  <si>
    <t>Região de Leiria</t>
  </si>
  <si>
    <t>Viseu Dão Lafões</t>
  </si>
  <si>
    <t>Beira Baixa</t>
  </si>
  <si>
    <t>Beiras e Serra da Estrela</t>
  </si>
  <si>
    <t>Oeste e Vale do Tejo</t>
  </si>
  <si>
    <t>Oeste</t>
  </si>
  <si>
    <t>Médio Tejo</t>
  </si>
  <si>
    <t>Lezíria do Tejo</t>
  </si>
  <si>
    <t>Grande Lisboa</t>
  </si>
  <si>
    <t>Península de Setúbal</t>
  </si>
  <si>
    <t>Alentejo</t>
  </si>
  <si>
    <t>Alentejo Litoral</t>
  </si>
  <si>
    <t>Baixo Alentejo</t>
  </si>
  <si>
    <t>Alto Alentejo</t>
  </si>
  <si>
    <t>Alentejo Central</t>
  </si>
  <si>
    <t>Algarve</t>
  </si>
  <si>
    <t>Introdução - Quadros de Pessoal</t>
  </si>
  <si>
    <r>
      <t xml:space="preserve">Os Quadros de Pessoal têm informação sobre </t>
    </r>
    <r>
      <rPr>
        <b/>
        <sz val="9"/>
        <color rgb="FF415263"/>
        <rFont val="Arial"/>
        <family val="2"/>
      </rPr>
      <t>Empresas</t>
    </r>
    <r>
      <rPr>
        <sz val="9"/>
        <color rgb="FF415263"/>
        <rFont val="Arial"/>
        <family val="2"/>
      </rPr>
      <t xml:space="preserve">, </t>
    </r>
    <r>
      <rPr>
        <b/>
        <sz val="9"/>
        <color rgb="FF415263"/>
        <rFont val="Arial"/>
        <family val="2"/>
      </rPr>
      <t>Estabelecimentos</t>
    </r>
    <r>
      <rPr>
        <sz val="9"/>
        <color rgb="FF415263"/>
        <rFont val="Arial"/>
        <family val="2"/>
      </rPr>
      <t xml:space="preserve"> e </t>
    </r>
    <r>
      <rPr>
        <b/>
        <sz val="9"/>
        <color rgb="FF415263"/>
        <rFont val="Arial"/>
        <family val="2"/>
      </rPr>
      <t>Pessoas ao serviço</t>
    </r>
    <r>
      <rPr>
        <sz val="9"/>
        <color rgb="FF415263"/>
        <rFont val="Arial"/>
        <family val="2"/>
      </rPr>
      <t xml:space="preserve"> (nas empresas e nos estabelecimentos) desde 1985 e permitem apurar dados sobre a </t>
    </r>
    <r>
      <rPr>
        <b/>
        <sz val="9"/>
        <color rgb="FF415263"/>
        <rFont val="Arial"/>
        <family val="2"/>
      </rPr>
      <t>Estrutura Empresaria</t>
    </r>
    <r>
      <rPr>
        <sz val="9"/>
        <color rgb="FF415263"/>
        <rFont val="Arial"/>
        <family val="2"/>
      </rPr>
      <t xml:space="preserve">l, </t>
    </r>
    <r>
      <rPr>
        <b/>
        <sz val="9"/>
        <color rgb="FF415263"/>
        <rFont val="Arial"/>
        <family val="2"/>
      </rPr>
      <t>Emprego</t>
    </r>
    <r>
      <rPr>
        <sz val="9"/>
        <color rgb="FF415263"/>
        <rFont val="Arial"/>
        <family val="2"/>
      </rPr>
      <t xml:space="preserve">, </t>
    </r>
    <r>
      <rPr>
        <b/>
        <sz val="9"/>
        <color rgb="FF415263"/>
        <rFont val="Arial"/>
        <family val="2"/>
      </rPr>
      <t>Duração de Trabalho</t>
    </r>
    <r>
      <rPr>
        <sz val="9"/>
        <color rgb="FF415263"/>
        <rFont val="Arial"/>
        <family val="2"/>
      </rPr>
      <t xml:space="preserve">, </t>
    </r>
    <r>
      <rPr>
        <b/>
        <sz val="9"/>
        <color rgb="FF415263"/>
        <rFont val="Arial"/>
        <family val="2"/>
      </rPr>
      <t>Remunerações</t>
    </r>
    <r>
      <rPr>
        <sz val="9"/>
        <color rgb="FF415263"/>
        <rFont val="Arial"/>
        <family val="2"/>
      </rPr>
      <t xml:space="preserve"> e </t>
    </r>
    <r>
      <rPr>
        <b/>
        <sz val="9"/>
        <color rgb="FF415263"/>
        <rFont val="Arial"/>
        <family val="2"/>
      </rPr>
      <t>Regulamentação Coletiva de Trabalho</t>
    </r>
    <r>
      <rPr>
        <sz val="9"/>
        <color rgb="FF415263"/>
        <rFont val="Arial"/>
        <family val="2"/>
      </rPr>
      <t xml:space="preserve">.
Os </t>
    </r>
    <r>
      <rPr>
        <b/>
        <sz val="9"/>
        <color rgb="FF415263"/>
        <rFont val="Arial"/>
        <family val="2"/>
      </rPr>
      <t>Pedidos de informação estatística</t>
    </r>
    <r>
      <rPr>
        <sz val="9"/>
        <color rgb="FF415263"/>
        <rFont val="Arial"/>
        <family val="2"/>
      </rPr>
      <t xml:space="preserve">  podem ser enviados através do </t>
    </r>
    <r>
      <rPr>
        <i/>
        <sz val="9"/>
        <color rgb="FF415263"/>
        <rFont val="Arial"/>
        <family val="2"/>
      </rPr>
      <t>e-mail gep.dados@gep.mtsss.pt</t>
    </r>
  </si>
  <si>
    <r>
      <rPr>
        <b/>
        <sz val="9"/>
        <color rgb="FF415263"/>
        <rFont val="Arial"/>
        <family val="2"/>
      </rPr>
      <t>Empresa</t>
    </r>
    <r>
      <rPr>
        <sz val="9"/>
        <color rgb="FF415263"/>
        <rFont val="Arial"/>
        <family val="2"/>
      </rPr>
      <t xml:space="preserve"> - unidade organizacional de produção de bens e/ou serviços, usufruindo de uma certa autonomia de decisão, nomeadamente, quanto à afetação dos seus recursos correntes. Uma empresa exerce uma ou mais atividades em um ou vários locais. 
A informação recolhida das empresas passa pela descrição de algumas características da empresa sede, nomeadamente: 
    - Identificação (nome e identificação fiscal);
    - Localização da empresa e contactos (endereço postal completo da sede da empresa, distrito, concelho, 	freguesia, telefone, fax e correio eletrónico);
    - Associação patronal em que se encontra inscrita;
    - Atividade principal da empresa a cinco dígitos segundo a CAE em vigor;
    - Natureza jurídica;
    - Ano de constituição da empresa;
    - Número de pessoas ao serviço da empresa na última semana de Outubro;
    - Capital Social;
    - Volume de negócios referente ao exercício do ano anterior.</t>
    </r>
  </si>
  <si>
    <r>
      <rPr>
        <b/>
        <sz val="9"/>
        <color rgb="FF415263"/>
        <rFont val="Arial"/>
        <family val="2"/>
      </rPr>
      <t>Atividade Principal da Empresa</t>
    </r>
    <r>
      <rPr>
        <sz val="9"/>
        <color rgb="FF415263"/>
        <rFont val="Arial"/>
        <family val="2"/>
      </rPr>
      <t xml:space="preserve"> - atividade de acordo com a Classificação Portuguesa das Atividades Económicas em vigor. É considerada a atividade de maior importância, no conjunto das atividades exercidas pela empresa, medida pelo valor a preços de venda dos produtos vendidos ou fabricados ou dos serviços prestados. Na impossibilidade da sua determinação por este critério, considera-se como principal a que ocupa, com carácter de permanência, o maior número de pessoas ao serviço.</t>
    </r>
  </si>
  <si>
    <r>
      <rPr>
        <b/>
        <sz val="9"/>
        <color rgb="FF415263"/>
        <rFont val="Arial"/>
        <family val="2"/>
      </rPr>
      <t>Instrumento de regulamentação coletiva de trabalho (IRCT)</t>
    </r>
    <r>
      <rPr>
        <sz val="9"/>
        <color rgb="FF415263"/>
        <rFont val="Arial"/>
        <family val="2"/>
      </rPr>
      <t xml:space="preserve">: conjunto de normas reguladoras das relações de trabalho de natureza convencional, arbitral ou regulamentar. Pode ser: </t>
    </r>
  </si>
  <si>
    <r>
      <rPr>
        <b/>
        <sz val="9"/>
        <color rgb="FF415263"/>
        <rFont val="Arial"/>
        <family val="2"/>
      </rPr>
      <t>Contrato coletivo de trabalho (CCT)</t>
    </r>
    <r>
      <rPr>
        <sz val="9"/>
        <color rgb="FF415263"/>
        <rFont val="Arial"/>
        <family val="2"/>
      </rPr>
      <t>: conjunto de normas reguladoras das relações de trabalho resultante de acordo entre uma ou mais associações de empregadores e uma ou mais associações sindicais;</t>
    </r>
  </si>
  <si>
    <r>
      <rPr>
        <b/>
        <sz val="9"/>
        <color rgb="FF415263"/>
        <rFont val="Arial"/>
        <family val="2"/>
      </rPr>
      <t>Estabelecimento</t>
    </r>
    <r>
      <rPr>
        <sz val="9"/>
        <color rgb="FF415263"/>
        <rFont val="Arial"/>
        <family val="2"/>
      </rPr>
      <t xml:space="preserve"> - unidade económica que, sob um único regime de propriedade ou de controlo (quer dizer, sob a autoridade de uma só entidade jurídica), exerce, exclusiva ou principalmente, um só tipo de atividade económica, num só local.
Unidade local ou estabelecimento corresponde a uma empresa ou parte de empresa situada num local topograficamente identificado. Nesse local, ou a partir dele exerce-se uma ou várias atividades económicas.
A informação recolhida dos estabelecimentos, é fornecida ao GEP pela empresa sede e passa pela descrição de algumas características, nomeadamente: 
    - Identificação (nome diferente ou igual ao da empresa);
    - Localização do estabelecimento e contactos (endereço postal completo da sede da empresa, distrito, concelho, freguesia, telefone, fax e correio eletrónico);
    - Atividade principal do estabelecimento a cinco dígitos segundo a CAE em vigor;
    - Número de pessoas ao serviço no estabelecimento na última semana de outubro.</t>
    </r>
  </si>
  <si>
    <r>
      <rPr>
        <b/>
        <sz val="9"/>
        <color rgb="FF415263"/>
        <rFont val="Arial"/>
        <family val="2"/>
      </rPr>
      <t>Acordo coletivo de trabalho (ACT)</t>
    </r>
    <r>
      <rPr>
        <sz val="9"/>
        <color rgb="FF415263"/>
        <rFont val="Arial"/>
        <family val="2"/>
      </rPr>
      <t>: conjunto de normas reguladoras das relações de trabalho resultante de acordo entre uma pluralidade de empregadores para diferentes empresas e uma ou mais associações sindicais;</t>
    </r>
  </si>
  <si>
    <r>
      <rPr>
        <b/>
        <sz val="9"/>
        <color rgb="FF415263"/>
        <rFont val="Arial"/>
        <family val="2"/>
      </rPr>
      <t>Acordo de empresa (AE):</t>
    </r>
    <r>
      <rPr>
        <sz val="9"/>
        <color rgb="FF415263"/>
        <rFont val="Arial"/>
        <family val="2"/>
      </rPr>
      <t xml:space="preserve"> conjunto de normas reguladoras das relações de trabalho resultante de acordo entre um empregador para uma empresa ou estabelecimento e uma ou mais associações sindicais;</t>
    </r>
  </si>
  <si>
    <r>
      <rPr>
        <b/>
        <sz val="9"/>
        <color rgb="FF415263"/>
        <rFont val="Arial"/>
        <family val="2"/>
      </rPr>
      <t>Portaria de condições de trabalho (PCT)</t>
    </r>
    <r>
      <rPr>
        <sz val="9"/>
        <color rgb="FF415263"/>
        <rFont val="Arial"/>
        <family val="2"/>
      </rPr>
      <t xml:space="preserve"> - portaria que contém as normas reguladoras das condições de trabalho no seu âmbito de aplicação. </t>
    </r>
  </si>
  <si>
    <r>
      <rPr>
        <b/>
        <sz val="9"/>
        <color rgb="FF415263"/>
        <rFont val="Arial"/>
        <family val="2"/>
      </rPr>
      <t>Pessoas ao serviço</t>
    </r>
    <r>
      <rPr>
        <sz val="9"/>
        <color rgb="FF415263"/>
        <rFont val="Arial"/>
        <family val="2"/>
      </rPr>
      <t xml:space="preserve"> – número de pessoas ao serviço, independentemente do tipo de vínculo que possuem.
As pessoas ao serviço englobam para além dos trabalhadores por conta de outrem, os empregadores desde que exerçam funções na empresa, os trabalhadores familiares não remunerados e os membros ativos de cooperativa de produção. 
A informação das pessoas ao serviço é recolhida por estabelecimento, sendo fornecida ao GEP pela empresa sede e passa pela descrição de algumas características, nomeadamente: 
    - Data de Nascimento, Antiguidade, Data de Admissão, Data da Última Promoção, Nível de Qualificação, Nível de Habilitação, Profissão, Sexo, Nacionalidade, Categoria Profissional, Situação Profissional, Tipo de Contrato e Regime de Duração de Trabalho;
    - Remunerações referentes ao mês de outubro (remuneração base, prémios e subsídios regulares, remuneração por trabalho suplementar e prestações irregulares pagas em outubro);
    - Horas mensais remuneradas (horas mensais normais, horas mensais suplementares efetuadas em outubro) e período normal de trabalho semanal.</t>
    </r>
  </si>
  <si>
    <r>
      <rPr>
        <b/>
        <sz val="9"/>
        <color rgb="FF415263"/>
        <rFont val="Arial"/>
        <family val="2"/>
      </rPr>
      <t>Trabalhador por conta de outrem (TCO)</t>
    </r>
    <r>
      <rPr>
        <sz val="9"/>
        <color rgb="FF415263"/>
        <rFont val="Arial"/>
        <family val="2"/>
      </rPr>
      <t xml:space="preserve"> - indivíduo que exerce uma atividade sob a autoridade e direção de outrem, nos termos de um contrato de trabalho, sujeito ou não a uma forma escrita e que lhe confere o direito a uma remuneração, a qual não depende dos resultados da unidade económica para a qual trabalha. </t>
    </r>
  </si>
  <si>
    <r>
      <rPr>
        <b/>
        <sz val="9"/>
        <color rgb="FF415263"/>
        <rFont val="Arial"/>
        <family val="2"/>
      </rPr>
      <t>Remuneração Base</t>
    </r>
    <r>
      <rPr>
        <sz val="9"/>
        <color rgb="FF415263"/>
        <rFont val="Arial"/>
        <family val="2"/>
      </rPr>
      <t xml:space="preserve"> - montante ilíquido (antes da dedução de quaisquer descontos) em dinheiro e/ou géneros pago aos trabalhadores, com carácter regular mensal, referente ao mês de outubro e correspondente às horas normais de trabalho.</t>
    </r>
  </si>
  <si>
    <r>
      <rPr>
        <b/>
        <sz val="9"/>
        <color rgb="FF415263"/>
        <rFont val="Arial"/>
        <family val="2"/>
      </rPr>
      <t>Remuneração Ganho</t>
    </r>
    <r>
      <rPr>
        <sz val="9"/>
        <color rgb="FF415263"/>
        <rFont val="Arial"/>
        <family val="2"/>
      </rPr>
      <t xml:space="preserve"> - montante ilíquido em dinheiro e/ou géneros, pago ao trabalhador com carácter regular em relação ao período de referência por tempo trabalhado ou trabalho fornecido no período normal e extraordinário. Inclui, ainda, o pagamento de horas remuneradas mas não efetuadas (férias, feriados, e outras ausências pagas). Remuneração Ganho = Remuneração Base + Subsídio de refeição + subsídio por turnos + Outros Prémios e Subsídios Regulares + Remuneração de horas suplementares efetuadas em outubro.</t>
    </r>
  </si>
  <si>
    <r>
      <rPr>
        <b/>
        <sz val="9"/>
        <color rgb="FF415263"/>
        <rFont val="Arial"/>
        <family val="2"/>
      </rPr>
      <t>Prémios e subsídios regulares</t>
    </r>
    <r>
      <rPr>
        <sz val="9"/>
        <color rgb="FF415263"/>
        <rFont val="Arial"/>
        <family val="2"/>
      </rPr>
      <t xml:space="preserve"> -  montante ilíquido pago às pessoas ao serviço, com carácter regular mensal, por subsídio de alimentação, de função, de alojamento ou transporte, diuturnidades ou prémios de antiguidade, de produtividade, de assiduidade, subsídios por trabalhos penosos, perigosos ou sujos, subsídios por trabalho de turnos e noturnos. Exclui os montantes relativos a retroativos, indemnizações, subsídios de Natal ou férias.</t>
    </r>
  </si>
  <si>
    <r>
      <rPr>
        <b/>
        <sz val="9"/>
        <color rgb="FF415263"/>
        <rFont val="Arial"/>
        <family val="2"/>
      </rPr>
      <t>Âmbito Regional</t>
    </r>
    <r>
      <rPr>
        <sz val="9"/>
        <color rgb="FF415263"/>
        <rFont val="Arial"/>
        <family val="2"/>
      </rPr>
      <t xml:space="preserve"> – os Quadros de Pessoal cobrem todo o território nacional; os apuramentos podem ser efetuados para o País, Continente, Regiões (NUTS), Distritos, Concelhos e Freguesia (a partir de 2003). A nível regional, nomeadamente ao nível do Concelho e da Freguesia, deve ter-se em conta:</t>
    </r>
  </si>
  <si>
    <r>
      <rPr>
        <sz val="9"/>
        <color rgb="FF415263"/>
        <rFont val="Calibri"/>
        <family val="2"/>
      </rPr>
      <t xml:space="preserve">- </t>
    </r>
    <r>
      <rPr>
        <sz val="9"/>
        <color rgb="FF415263"/>
        <rFont val="Arial"/>
        <family val="2"/>
      </rPr>
      <t xml:space="preserve">Empresas: são contabilizadas as empresas que possuem sede na região em causa;
</t>
    </r>
  </si>
  <si>
    <t>- Estabelecimentos: são contabilizados os estabelecimentos presentes na região, independentemente da localização da sede da empresa a que pertencem.</t>
  </si>
  <si>
    <r>
      <rPr>
        <b/>
        <sz val="9"/>
        <color rgb="FF415263"/>
        <rFont val="Arial"/>
        <family val="2"/>
      </rPr>
      <t>Classificação Portuguesa das Atividades Económicas (CAE)</t>
    </r>
    <r>
      <rPr>
        <sz val="9"/>
        <color rgb="FF415263"/>
        <rFont val="Arial"/>
        <family val="2"/>
      </rPr>
      <t xml:space="preserve"> – a informação dos Quadros de Pessoal é classificada de acordo com a CAE, sendo possível fornecer informação aos diversos níveis de desagregação, salvaguardando os aspetos relacionados com a confidencialidade da informação estatística. Pode ser fornecida informação da atividade económica das empresas e/ou dos estabelecimentos.</t>
    </r>
  </si>
  <si>
    <t>Quadro 4 - Empresas por Região NUTS II e Sub Região NUTS III (2024)</t>
  </si>
  <si>
    <t xml:space="preserve">Quadro 5 - Estabelecimentos por atividade económica (CAE-Rev. 3) </t>
  </si>
  <si>
    <t>Quadro 6 - Estabelecimentos por dimensão</t>
  </si>
  <si>
    <t>Quadro 7 - Estabelecimentos por distrito</t>
  </si>
  <si>
    <t>Quadro 8 - Estabelecimentos por Região NUTS II e Sub Região NUTS III (2024)</t>
  </si>
  <si>
    <t>Quadro 9 - Pessoas ao serviço nos estabelecimentos por atividade económica (CAE-Rev. 3)</t>
  </si>
  <si>
    <t>Quadro 10 - Pessoas ao serviço nos estabelecimentos por dimensão</t>
  </si>
  <si>
    <t>Quadro 11 - Pessoas ao serviço nos estabelecimentos por distrito</t>
  </si>
  <si>
    <t>Quadro 12 - Pessoas ao serviço nos estabelecimentos por Região NUTS II e Sub Região NUTS III (2024)</t>
  </si>
  <si>
    <t>Quadro 13 - Trabalhadores por conta de outrem ao serviço nos estabelecimentos por atividade económica (CAE-Rev. 3)</t>
  </si>
  <si>
    <t>Quadro 14 - Trabalhadores por conta de outrem ao serviço nos estabelecimentos por dimensão e sexo</t>
  </si>
  <si>
    <t>Quadro 15 - Trabalhadores por conta de outrem ao serviço nos estabelecimentos por distrito</t>
  </si>
  <si>
    <t>Quadro 16 - Trabalhadores por conta de outrem ao serviço nos estabelecimentos por Região NUTS II e Sub Região NUTS III (2024)</t>
  </si>
  <si>
    <t>Quadro 17 - Trabalhadores por conta de outrem ao serviço nos estabelecimentos por grupo etário e sexo</t>
  </si>
  <si>
    <t>Quadro 18 - Trabalhadores por conta de outrem ao serviço nos estabelecimentos por nível de qualificação e sexo</t>
  </si>
  <si>
    <t>Quadro 19 - Trabalhadores por conta de outrem ao serviço nos estabelecimentos por profissão</t>
  </si>
  <si>
    <t>Quadro 20 - Trabalhadores por conta de outrem ao serviço nos estabelecimentos abrangidos e não abrangidos por Instrumentos de Regulamentação Coletiva de Trabalho (IRCT)</t>
  </si>
  <si>
    <t xml:space="preserve">Quadro 21 - Trabalhadores por conta de outrem ao serviço nos estabelecimentos por escalão de remuneração mensal base </t>
  </si>
  <si>
    <t>Quadro 22 - Remuneração média mensal base por atividade económica do estabelecimento (CAE-Rev. 3)</t>
  </si>
  <si>
    <t>Quadro 24 - Remuneração média mensal base por distrito do estabelecimento</t>
  </si>
  <si>
    <t>Quadro 25 - Remuneração média mensal base por Região NUTS II e Sub Região NUTS III (2024) do estabelecimento</t>
  </si>
  <si>
    <t>Quadro 26 - Remuneração média mensal base por grupo etário e sexo</t>
  </si>
  <si>
    <t>Quadro 27 - Remuneração média mensal base por nível de qualificação e sexo</t>
  </si>
  <si>
    <t>Quadro 28 - Remuneração média mensal base por profissão</t>
  </si>
  <si>
    <t>Quadro 29 - Remuneração base horária média por profissão</t>
  </si>
  <si>
    <t>Quadro 30 - Remuneração média mensal base dos Trabalhadores por Conta de Outrem abrangidos e não abrangidos por Instrumento de Regulamentação Coletiva de Trabalho (IRCT)</t>
  </si>
  <si>
    <t>Quadro 31 - Trabalhadores por conta de outrem ao serviço nos estabelecimentos por escalão de remuneração mensal ganho</t>
  </si>
  <si>
    <t>Quadro 32 - Ganho mensal mediano, médio por decil e limiar de baixos salários</t>
  </si>
  <si>
    <t>Quadro 33 - Remuneração média mensal ganho por atividade económica do estabelecimento (CAE-Rev. 3)</t>
  </si>
  <si>
    <t>Quadro 34 - Remuneração média mensal ganho por dimensão do estabelecimento e sexo</t>
  </si>
  <si>
    <t xml:space="preserve">Quadro 35 - Remuneração média mensal ganho por distrito do estabelecimento </t>
  </si>
  <si>
    <t xml:space="preserve">Quadro 36 - Remuneração média mensal ganho por Região NUTS II e Sub Região NUTS III (2024) do estabelecimento </t>
  </si>
  <si>
    <t>Quadro 37- Remuneração média mensal ganho por grupo etário e sexo</t>
  </si>
  <si>
    <t>Quadro 38 - Remuneração média mensal ganho por nível de qualificação e sexo</t>
  </si>
  <si>
    <t>Quadro 39 - Remuneração média mensal ganho por profissão</t>
  </si>
  <si>
    <t>Quadro 40 - Indicadores de remuneração base e ganho e respetivos trabalhadores por conta de outrem (TCO) por nível de habilitação</t>
  </si>
  <si>
    <t>Quadro 41 - Remuneração média mensal ganho dos Trabalhadores por Conta de Outrem abrangidos e não abrangidos por Instrumento de Regulamentação Coletiva de Trabalho (IRCT)</t>
  </si>
  <si>
    <t>Quadro 23 - Remuneração média mensal base por dimensão do estabelecimento e sexo</t>
  </si>
  <si>
    <r>
      <t xml:space="preserve">Quadro 41 - Remuneração média mensal </t>
    </r>
    <r>
      <rPr>
        <b/>
        <u/>
        <sz val="9"/>
        <rFont val="Arial"/>
        <family val="2"/>
      </rPr>
      <t>ganho</t>
    </r>
    <r>
      <rPr>
        <b/>
        <vertAlign val="superscript"/>
        <sz val="9"/>
        <rFont val="Arial"/>
        <family val="2"/>
      </rPr>
      <t>(1)</t>
    </r>
    <r>
      <rPr>
        <b/>
        <sz val="9"/>
        <rFont val="Arial"/>
        <family val="2"/>
      </rPr>
      <t xml:space="preserve"> dos Trabalhadores por Conta de Outrem abrangidos e não abrangidos por Instrumento de Regulamentação Coletiva de Trabalho</t>
    </r>
    <r>
      <rPr>
        <b/>
        <vertAlign val="superscript"/>
        <sz val="9"/>
        <rFont val="Arial"/>
        <family val="2"/>
      </rPr>
      <t>(2)</t>
    </r>
    <r>
      <rPr>
        <b/>
        <sz val="9"/>
        <rFont val="Arial"/>
        <family val="2"/>
      </rPr>
      <t xml:space="preserve"> (IRCT)</t>
    </r>
  </si>
  <si>
    <r>
      <t>Quadro 40 - Indicadores de remuneração base e ganho e respetivos trabalhadores por conta de outrem (TCO)</t>
    </r>
    <r>
      <rPr>
        <b/>
        <vertAlign val="superscript"/>
        <sz val="8"/>
        <rFont val="Arial"/>
        <family val="2"/>
      </rPr>
      <t>(1)</t>
    </r>
    <r>
      <rPr>
        <b/>
        <sz val="9"/>
        <rFont val="Arial"/>
        <family val="2"/>
      </rPr>
      <t xml:space="preserve"> por nível de habilitação</t>
    </r>
  </si>
  <si>
    <r>
      <t xml:space="preserve">Quadro 39 - Remuneração média mensal </t>
    </r>
    <r>
      <rPr>
        <b/>
        <u/>
        <sz val="9"/>
        <rFont val="Arial"/>
        <family val="2"/>
      </rPr>
      <t>ganho</t>
    </r>
    <r>
      <rPr>
        <b/>
        <vertAlign val="superscript"/>
        <sz val="9"/>
        <rFont val="Arial"/>
        <family val="2"/>
      </rPr>
      <t xml:space="preserve">(1) </t>
    </r>
    <r>
      <rPr>
        <b/>
        <sz val="9"/>
        <rFont val="Arial"/>
        <family val="2"/>
      </rPr>
      <t>por profissão</t>
    </r>
  </si>
  <si>
    <t>Repres. poder leg. e de órgãos exec., dirig., diret. e gestores executivos</t>
  </si>
  <si>
    <t>Repres.poder legisl.e de órg. exec.,dirig. super.adm. púb.,org.espec.,diret.e gest. empresas</t>
  </si>
  <si>
    <t>Diret.de serv.adm. e comerciais</t>
  </si>
  <si>
    <t>Diret.de prod.e de serviços espec.</t>
  </si>
  <si>
    <t xml:space="preserve">Diret.de hot.,restaur.e de out.serviços </t>
  </si>
  <si>
    <t>Especial.das ativ.intelet.e cientif.</t>
  </si>
  <si>
    <t>Especialistas das ciências físicas, matem., engen. e técnicas afins</t>
  </si>
  <si>
    <t>Profissionais de saúde</t>
  </si>
  <si>
    <t>Professores</t>
  </si>
  <si>
    <t xml:space="preserve">Espec. finanças,contab., organização adm., relações públicas e comerciais </t>
  </si>
  <si>
    <t>Especialistas em tecnologias de informação e comunicação (TIC)</t>
  </si>
  <si>
    <t>Especialistas em assuntos jurídicos, sociais, artísticos e culturais</t>
  </si>
  <si>
    <t>Técn. e prof. de nível intermédio</t>
  </si>
  <si>
    <t>Técnicos e profissões das ciências e engenharia, de nível intermédio</t>
  </si>
  <si>
    <t>Técnicos e prof., nível int.da saúde</t>
  </si>
  <si>
    <t>Téc.de nível intermédio, das áreas financ., admin. e dos negócios</t>
  </si>
  <si>
    <t>Técnicos de nível interm. dos serv. jurídicos, sociais, desp., culturais e sim.</t>
  </si>
  <si>
    <t xml:space="preserve">Técnicos das tecnologias de informação e comunicação </t>
  </si>
  <si>
    <t>Pessoal administrativo</t>
  </si>
  <si>
    <t xml:space="preserve">Emp. escritório, secretários em geral e operadores de proc. de dados </t>
  </si>
  <si>
    <t xml:space="preserve">Pessoal de apoio direto a clientes </t>
  </si>
  <si>
    <t>Oper. de dados, de contab., estatística, de serv. financ. e relac. com o registo</t>
  </si>
  <si>
    <t>Outro pessoal de apoio de tipo adm.</t>
  </si>
  <si>
    <t>Trab.dos serv.pessoais, de prot.e segur.e vendedores</t>
  </si>
  <si>
    <t>Trabalhadores dos serviços pessoais</t>
  </si>
  <si>
    <t>Vendedores</t>
  </si>
  <si>
    <t>Trab.dos cuidados pessoais e similares</t>
  </si>
  <si>
    <t>Pessoal dos serv.de proteção e seg.</t>
  </si>
  <si>
    <t>Agric.e trab.qualif.da agric.,da pesca e da floresta</t>
  </si>
  <si>
    <t>Agricult.e trab.qualif.da agricult.e prod.animal, orient.para o mercado</t>
  </si>
  <si>
    <t>Trab. qualificados da floresta, pesca e caça, orientados para o mercado</t>
  </si>
  <si>
    <t>Trab.qualif.da ind.,constr.e artific.</t>
  </si>
  <si>
    <t xml:space="preserve">Trab. qualificados da construção e sim., exceto eletricista </t>
  </si>
  <si>
    <t>Trab. qualificados da metalurgia, metalomecânica e similares</t>
  </si>
  <si>
    <t>Trab. qualif.da impressão, fabrico instr. precisão, joalheiros, artesãos e sim.</t>
  </si>
  <si>
    <t>Trab. qualificados eletricidade e eletrónica</t>
  </si>
  <si>
    <t xml:space="preserve">Trab. da transf. alimentos, madeira, vestuário e outras ind. e artesanato </t>
  </si>
  <si>
    <t>Oper.de inst.e máq.e trab.mont.</t>
  </si>
  <si>
    <t>Operadores de instal.fixas e máq.</t>
  </si>
  <si>
    <t>Trabalhadores da montagem</t>
  </si>
  <si>
    <t>Condut.de veículos e oper.equip.móveis</t>
  </si>
  <si>
    <t>Trabalhadores não qualificados</t>
  </si>
  <si>
    <t>Trabalhadores de limpeza</t>
  </si>
  <si>
    <t xml:space="preserve">Trab.n/qualif.agricult., prod.animal, pesca e floresta </t>
  </si>
  <si>
    <t>Trab.n/qualif. da indúst.ext., construç.,indúst.transf.e transp.</t>
  </si>
  <si>
    <t>Assistentes na prep.de refeições</t>
  </si>
  <si>
    <t>Vend.ambulante. (exceto de alim.) e prest.de serviços na rua</t>
  </si>
  <si>
    <t>Trab.dos resíd.de outros serv.element.</t>
  </si>
  <si>
    <t>Trabalhadores sem profissão atribuida</t>
  </si>
  <si>
    <r>
      <t xml:space="preserve">Quadro 38 - Remuneração média mensal </t>
    </r>
    <r>
      <rPr>
        <b/>
        <u/>
        <sz val="9"/>
        <rFont val="Arial"/>
        <family val="2"/>
      </rPr>
      <t>ganho</t>
    </r>
    <r>
      <rPr>
        <b/>
        <vertAlign val="superscript"/>
        <sz val="9"/>
        <rFont val="Arial"/>
        <family val="2"/>
      </rPr>
      <t>(1)</t>
    </r>
    <r>
      <rPr>
        <b/>
        <sz val="9"/>
        <rFont val="Arial"/>
        <family val="2"/>
      </rPr>
      <t xml:space="preserve"> por nível de qualificação e sexo</t>
    </r>
  </si>
  <si>
    <r>
      <t xml:space="preserve">Quadro 37 - Remuneração média mensal </t>
    </r>
    <r>
      <rPr>
        <b/>
        <u/>
        <sz val="9"/>
        <rFont val="Arial"/>
        <family val="2"/>
      </rPr>
      <t>ganho</t>
    </r>
    <r>
      <rPr>
        <b/>
        <vertAlign val="superscript"/>
        <sz val="9"/>
        <rFont val="Arial"/>
        <family val="2"/>
      </rPr>
      <t>(1)</t>
    </r>
    <r>
      <rPr>
        <b/>
        <sz val="9"/>
        <rFont val="Arial"/>
        <family val="2"/>
      </rPr>
      <t xml:space="preserve"> por grupo etário e sexo</t>
    </r>
  </si>
  <si>
    <r>
      <t xml:space="preserve">Quadro 35 - Remuneração média mensal </t>
    </r>
    <r>
      <rPr>
        <b/>
        <u/>
        <sz val="9"/>
        <rFont val="Arial"/>
        <family val="2"/>
      </rPr>
      <t>ganho</t>
    </r>
    <r>
      <rPr>
        <b/>
        <vertAlign val="superscript"/>
        <sz val="9"/>
        <rFont val="Arial"/>
        <family val="2"/>
      </rPr>
      <t xml:space="preserve">(1) </t>
    </r>
    <r>
      <rPr>
        <b/>
        <sz val="9"/>
        <rFont val="Arial"/>
        <family val="2"/>
      </rPr>
      <t xml:space="preserve">por distrito do estabelecimento </t>
    </r>
  </si>
  <si>
    <r>
      <t xml:space="preserve">Quadro 34 - Remuneração média mensal </t>
    </r>
    <r>
      <rPr>
        <b/>
        <u/>
        <sz val="9"/>
        <rFont val="Arial"/>
        <family val="2"/>
      </rPr>
      <t>ganho</t>
    </r>
    <r>
      <rPr>
        <b/>
        <vertAlign val="superscript"/>
        <sz val="9"/>
        <rFont val="Arial"/>
        <family val="2"/>
      </rPr>
      <t>(1)</t>
    </r>
    <r>
      <rPr>
        <b/>
        <sz val="9"/>
        <rFont val="Arial"/>
        <family val="2"/>
      </rPr>
      <t xml:space="preserve"> por dimensão do estabelecimento e sexo</t>
    </r>
  </si>
  <si>
    <r>
      <t xml:space="preserve">Quadro 33 - Remuneração média mensal </t>
    </r>
    <r>
      <rPr>
        <b/>
        <u/>
        <sz val="9"/>
        <rFont val="Arial"/>
        <family val="2"/>
      </rPr>
      <t>ganho</t>
    </r>
    <r>
      <rPr>
        <b/>
        <vertAlign val="superscript"/>
        <sz val="9"/>
        <rFont val="Arial"/>
        <family val="2"/>
      </rPr>
      <t xml:space="preserve">(1) </t>
    </r>
    <r>
      <rPr>
        <b/>
        <sz val="9"/>
        <rFont val="Arial"/>
        <family val="2"/>
      </rPr>
      <t>por atividade económica do estabelecimento</t>
    </r>
  </si>
  <si>
    <r>
      <t xml:space="preserve">Quadro 32 - </t>
    </r>
    <r>
      <rPr>
        <b/>
        <u/>
        <sz val="9"/>
        <rFont val="Arial"/>
        <family val="2"/>
      </rPr>
      <t>Ganho</t>
    </r>
    <r>
      <rPr>
        <b/>
        <sz val="9"/>
        <rFont val="Arial"/>
        <family val="2"/>
      </rPr>
      <t xml:space="preserve"> mensal </t>
    </r>
    <r>
      <rPr>
        <b/>
        <vertAlign val="superscript"/>
        <sz val="9"/>
        <rFont val="Arial"/>
        <family val="2"/>
      </rPr>
      <t xml:space="preserve">(1) </t>
    </r>
    <r>
      <rPr>
        <b/>
        <sz val="9"/>
        <rFont val="Arial"/>
        <family val="2"/>
      </rPr>
      <t>mediano, médio por decil e limiar de baixos salários</t>
    </r>
  </si>
  <si>
    <r>
      <t xml:space="preserve">Quadro 31 - Trabalhadores por conta de outrem </t>
    </r>
    <r>
      <rPr>
        <b/>
        <vertAlign val="superscript"/>
        <sz val="9"/>
        <rFont val="Arial"/>
        <family val="2"/>
      </rPr>
      <t>(1)</t>
    </r>
    <r>
      <rPr>
        <b/>
        <sz val="9"/>
        <rFont val="Arial"/>
        <family val="2"/>
      </rPr>
      <t xml:space="preserve"> ao serviço nos estabelecimentos por escalão de remuneração mensal </t>
    </r>
    <r>
      <rPr>
        <b/>
        <u/>
        <sz val="9"/>
        <rFont val="Arial"/>
        <family val="2"/>
      </rPr>
      <t>ganho</t>
    </r>
  </si>
  <si>
    <r>
      <t xml:space="preserve">Quadro 30 - Remuneração média mensal </t>
    </r>
    <r>
      <rPr>
        <b/>
        <u/>
        <sz val="9"/>
        <rFont val="Arial"/>
        <family val="2"/>
      </rPr>
      <t xml:space="preserve">base </t>
    </r>
    <r>
      <rPr>
        <b/>
        <vertAlign val="superscript"/>
        <sz val="9"/>
        <rFont val="Arial"/>
        <family val="2"/>
      </rPr>
      <t>(1)</t>
    </r>
    <r>
      <rPr>
        <b/>
        <sz val="9"/>
        <rFont val="Arial"/>
        <family val="2"/>
      </rPr>
      <t xml:space="preserve"> dos Trabalhadores por Conta de Outrem abrangidos e não abrangidos por Instrumento de Regulamentação Coletiva de Trabalho </t>
    </r>
    <r>
      <rPr>
        <b/>
        <vertAlign val="superscript"/>
        <sz val="9"/>
        <rFont val="Arial"/>
        <family val="2"/>
      </rPr>
      <t>(2)</t>
    </r>
    <r>
      <rPr>
        <b/>
        <sz val="9"/>
        <rFont val="Arial"/>
        <family val="2"/>
      </rPr>
      <t xml:space="preserve"> (IRCT)</t>
    </r>
  </si>
  <si>
    <r>
      <t xml:space="preserve">Quadro 27 - Remuneração média mensal </t>
    </r>
    <r>
      <rPr>
        <b/>
        <u/>
        <sz val="9"/>
        <rFont val="Arial"/>
        <family val="2"/>
      </rPr>
      <t>base</t>
    </r>
    <r>
      <rPr>
        <b/>
        <vertAlign val="superscript"/>
        <sz val="9"/>
        <rFont val="Arial"/>
        <family val="2"/>
      </rPr>
      <t>(1)</t>
    </r>
    <r>
      <rPr>
        <b/>
        <sz val="9"/>
        <rFont val="Arial"/>
        <family val="2"/>
      </rPr>
      <t xml:space="preserve"> por nível de qualificação e sexo</t>
    </r>
  </si>
  <si>
    <r>
      <t xml:space="preserve">Quadro 26 - Remuneração média mensal </t>
    </r>
    <r>
      <rPr>
        <b/>
        <u/>
        <sz val="9"/>
        <rFont val="Arial"/>
        <family val="2"/>
      </rPr>
      <t>base</t>
    </r>
    <r>
      <rPr>
        <b/>
        <vertAlign val="superscript"/>
        <sz val="9"/>
        <rFont val="Arial"/>
        <family val="2"/>
      </rPr>
      <t>(1)</t>
    </r>
    <r>
      <rPr>
        <b/>
        <sz val="9"/>
        <rFont val="Arial"/>
        <family val="2"/>
      </rPr>
      <t xml:space="preserve"> por grupo etário e sexo</t>
    </r>
  </si>
  <si>
    <r>
      <t xml:space="preserve">Quadro 24 - Remuneração média mensal </t>
    </r>
    <r>
      <rPr>
        <b/>
        <u/>
        <sz val="9"/>
        <rFont val="Arial"/>
        <family val="2"/>
      </rPr>
      <t>base</t>
    </r>
    <r>
      <rPr>
        <b/>
        <vertAlign val="superscript"/>
        <sz val="9"/>
        <rFont val="Arial"/>
        <family val="2"/>
      </rPr>
      <t>(1)</t>
    </r>
    <r>
      <rPr>
        <b/>
        <sz val="9"/>
        <rFont val="Arial"/>
        <family val="2"/>
      </rPr>
      <t xml:space="preserve"> por distrito do estabelecimento</t>
    </r>
  </si>
  <si>
    <r>
      <t>Quadro 23- Remuneração média mensal</t>
    </r>
    <r>
      <rPr>
        <b/>
        <u/>
        <sz val="9"/>
        <rFont val="Arial"/>
        <family val="2"/>
      </rPr>
      <t xml:space="preserve"> base</t>
    </r>
    <r>
      <rPr>
        <b/>
        <vertAlign val="superscript"/>
        <sz val="9"/>
        <rFont val="Arial"/>
        <family val="2"/>
      </rPr>
      <t>(1)</t>
    </r>
    <r>
      <rPr>
        <b/>
        <sz val="9"/>
        <rFont val="Arial"/>
        <family val="2"/>
      </rPr>
      <t xml:space="preserve"> por dimensão do estabelecimento e sexo</t>
    </r>
  </si>
  <si>
    <r>
      <t xml:space="preserve">Quadro 22 - Remuneração média mensal </t>
    </r>
    <r>
      <rPr>
        <b/>
        <u/>
        <sz val="9"/>
        <rFont val="Arial"/>
        <family val="2"/>
      </rPr>
      <t>base</t>
    </r>
    <r>
      <rPr>
        <b/>
        <vertAlign val="superscript"/>
        <sz val="9"/>
        <rFont val="Arial"/>
        <family val="2"/>
      </rPr>
      <t>(1)</t>
    </r>
    <r>
      <rPr>
        <b/>
        <sz val="9"/>
        <rFont val="Arial"/>
        <family val="2"/>
      </rPr>
      <t xml:space="preserve"> por atividade económica do estabelecimento</t>
    </r>
  </si>
  <si>
    <r>
      <t xml:space="preserve">Quadro 21 - Trabalhadores por conta de outrem </t>
    </r>
    <r>
      <rPr>
        <b/>
        <vertAlign val="superscript"/>
        <sz val="9"/>
        <rFont val="Arial"/>
        <family val="2"/>
      </rPr>
      <t xml:space="preserve">(1) </t>
    </r>
    <r>
      <rPr>
        <b/>
        <sz val="9"/>
        <rFont val="Arial"/>
        <family val="2"/>
      </rPr>
      <t xml:space="preserve">ao serviço nos estabelecimentos por escalão de remuneração mensal </t>
    </r>
    <r>
      <rPr>
        <b/>
        <u/>
        <sz val="9"/>
        <rFont val="Arial"/>
        <family val="2"/>
      </rPr>
      <t>base</t>
    </r>
    <r>
      <rPr>
        <b/>
        <sz val="9"/>
        <rFont val="Arial"/>
        <family val="2"/>
      </rPr>
      <t xml:space="preserve">
</t>
    </r>
  </si>
  <si>
    <t>Quadro 16 - Trabalhadores por conta de outrem ao serviço nos estabelecimentos por Região NUTS II e Sub-região NUTS III 
(NUTS 2024)</t>
  </si>
  <si>
    <t>Quadro 13 - Trabalhadores por conta de outrem ao serviço nos estabelecimentos por atividade económica</t>
  </si>
  <si>
    <t>Quadro 12 - Pessoas ao serviço nos estabelecimentos por Região NUTS II e Sub-região NUTS III (NUTS 2024)</t>
  </si>
  <si>
    <t>Quadro 9 - Pessoas ao serviço nos estabelecimentos por atividade económica</t>
  </si>
  <si>
    <r>
      <t>Quadro 8 -</t>
    </r>
    <r>
      <rPr>
        <sz val="9"/>
        <rFont val="Arial"/>
        <family val="2"/>
      </rPr>
      <t xml:space="preserve"> </t>
    </r>
    <r>
      <rPr>
        <b/>
        <sz val="9"/>
        <color indexed="8"/>
        <rFont val="Arial"/>
        <family val="2"/>
      </rPr>
      <t>Estabelecimentos por Região NUTS II e Sub-região NUTS III (NUTS 2024)</t>
    </r>
  </si>
  <si>
    <t>Quadro 7- Estabelecimentos por distrito</t>
  </si>
  <si>
    <t>Quadro 5 - Estabelecimentos por atividade económica</t>
  </si>
  <si>
    <r>
      <t>Quadro 4 -</t>
    </r>
    <r>
      <rPr>
        <sz val="9"/>
        <rFont val="Arial"/>
        <family val="2"/>
      </rPr>
      <t xml:space="preserve"> </t>
    </r>
    <r>
      <rPr>
        <b/>
        <sz val="9"/>
        <color indexed="8"/>
        <rFont val="Arial"/>
        <family val="2"/>
      </rPr>
      <t>Empresas por Região NUTS II e Sub-região NUTS III (NUTS 2024)</t>
    </r>
  </si>
  <si>
    <t>&gt;RMMG e &lt;= 999,99 €</t>
  </si>
  <si>
    <t>PROFISSÕES (CPP/2010)</t>
  </si>
  <si>
    <r>
      <t xml:space="preserve">Nota: </t>
    </r>
    <r>
      <rPr>
        <sz val="8"/>
        <rFont val="Arial"/>
        <family val="2"/>
      </rPr>
      <t>Retribuição Mínima Mensal Garantida (RMMG) - Continente 2013=485,00 euros; 2014=505,00 euros; 2015=505,00 euros; 2016=530,00 euros; 2017=557,00 euros; 2018=580,00 euros; 2019=600,00 euros; 2020=635,00 euros; 2021 = 665,00 euros, 2022 = 705,00 euros e 2023 = 760,00 euros.</t>
    </r>
  </si>
  <si>
    <r>
      <rPr>
        <b/>
        <sz val="8"/>
        <rFont val="Arial"/>
        <family val="2"/>
      </rPr>
      <t>Nota:</t>
    </r>
    <r>
      <rPr>
        <sz val="8"/>
        <rFont val="Arial"/>
        <family val="2"/>
      </rPr>
      <t xml:space="preserve"> Retribuição Mínima Mensal Garantida (RMMG) - Continente 2013=485,00 euros; 2014=505,00 euros; 2015=505,00 euros; 2016=530,00 euros; 2017=557,00 euros; 2018=580,00 euros; 2019=600,00 euros; 2020=635,00 euros, 2021 = 665,00 euros, 2022 = 705,00 euros e 2023 = 760,00 euros.</t>
    </r>
  </si>
  <si>
    <r>
      <t xml:space="preserve">Quadro 28 - Remuneração média mensal </t>
    </r>
    <r>
      <rPr>
        <b/>
        <u/>
        <sz val="9"/>
        <rFont val="Arial"/>
        <family val="2"/>
      </rPr>
      <t>base</t>
    </r>
    <r>
      <rPr>
        <b/>
        <vertAlign val="superscript"/>
        <sz val="9"/>
        <rFont val="Arial"/>
        <family val="2"/>
      </rPr>
      <t>(1)</t>
    </r>
    <r>
      <rPr>
        <b/>
        <sz val="9"/>
        <rFont val="Arial"/>
        <family val="2"/>
      </rPr>
      <t xml:space="preserve"> por profissão</t>
    </r>
  </si>
  <si>
    <t>Profissões (CPP/2010)</t>
  </si>
  <si>
    <r>
      <t xml:space="preserve">(1) </t>
    </r>
    <r>
      <rPr>
        <sz val="8"/>
        <rFont val="Arial"/>
        <family val="2"/>
      </rPr>
      <t>dos trabalhadores por conta de outrem a tempo completo e incompleto.</t>
    </r>
  </si>
  <si>
    <r>
      <t>Quadro 29 - Remuneração base horária média</t>
    </r>
    <r>
      <rPr>
        <b/>
        <vertAlign val="superscript"/>
        <sz val="9"/>
        <rFont val="Arial"/>
        <family val="2"/>
      </rPr>
      <t>(1)</t>
    </r>
    <r>
      <rPr>
        <b/>
        <sz val="9"/>
        <rFont val="Arial"/>
        <family val="2"/>
      </rPr>
      <t xml:space="preserve"> por profissão</t>
    </r>
  </si>
  <si>
    <r>
      <rPr>
        <b/>
        <sz val="9"/>
        <color rgb="FF415263"/>
        <rFont val="Arial"/>
        <family val="2"/>
      </rPr>
      <t xml:space="preserve">Classificação Portuguesa das Profissões (CPP) - </t>
    </r>
    <r>
      <rPr>
        <sz val="9"/>
        <color rgb="FF415263"/>
        <rFont val="Arial"/>
        <family val="2"/>
      </rPr>
      <t xml:space="preserve">no âmbito dos Quadros de Pessoal a informação relativa à profissão é classificada de acordo com a CPP, publicada pelo Instituto Nacional de Estatística (INE), que organiza e codifica as profissões em Portugal com base nas atividades exercidas e competências requeridas. Estruturada em quatro níveis hierárquicos, está alinhada com a Classificação Internacional Tipo de Profissões da OIT, facilitando análises estatísticas e políticas públicas no mercado de trabalho. </t>
    </r>
  </si>
  <si>
    <t>As séries de Quadros de Pessoal apresentam a informação de acordo com as nomenclatruras em vigor à data da sua publicação (NUTS 2024, CAE - Rev. 3 e CPP/2010).</t>
  </si>
  <si>
    <t xml:space="preserve">O Relatório Único criado em 2010 e referente à informação sobre a atividade social da empresa, constitui uma obrigação anual, a cargo dos empregadores, com conteúdo e prazo de apresentação regulados na Portaria nº 55/2010, de 21 de janeiro. É constituído por seis anexos, sobre várias áreas, correspondendo o Anexo A ao Quadro de Pessoal.
A obrigatoriedade de resposta ao Relatório Único foi definida para os empregadores com trabalhadores abrangidos pelo Código do Trabalho e pela legislação específica dele decorrente. Os serviços e órgãos que apenas tenham trabalhadores abrangidos pelo Regime do Contrato de Trabalho em Funções Públicas ficam, portanto, excluídos.
As séries de Quadros de Pessoal, têm como âmbito geográfico o Continente e como referência o mês de outubro, apresentando informação relativa a Estrutura Empresarial, Emprego, Duração do Trabalho, Remunerações e Regulamentação Coletiva de Trabalho. A informação é desagregada segundo as variáveis qualificantes quer dos trabalhadores por conta de outrem (sexo, idade, nível de qualificação, habilitação, profissão), quer das unidades declarantes (empresas e estabelecimentos) e das classificações aplicadas (Classificação Portuguesa das Atividades Económicas, revisão 3 e Classificação Portuguesa das Profissões/2010).
Os dados relativos às Regiões Autónomas dos Açores e da Madeira podem ser obtidos junto dos Serviços Regionais detentores desta fonte estatística, em cada Região Autónoma. </t>
  </si>
  <si>
    <r>
      <t>Quadro 20 - Trabalhadores por conta de outrem ao serviço nos estabelecimentos, abrangidos e não abrangidos por Instrumentos de Regulamentação Coletiva de Trabalho</t>
    </r>
    <r>
      <rPr>
        <b/>
        <vertAlign val="superscript"/>
        <sz val="9"/>
        <rFont val="Arial"/>
        <family val="2"/>
      </rPr>
      <t>(1)</t>
    </r>
    <r>
      <rPr>
        <b/>
        <sz val="9"/>
        <rFont val="Arial"/>
        <family val="2"/>
      </rPr>
      <t xml:space="preserve"> (IRCT)</t>
    </r>
  </si>
  <si>
    <r>
      <t>Quadro 25 - Remuneração média mensal base</t>
    </r>
    <r>
      <rPr>
        <b/>
        <vertAlign val="superscript"/>
        <sz val="9"/>
        <rFont val="Arial"/>
        <family val="2"/>
      </rPr>
      <t>(1)</t>
    </r>
    <r>
      <rPr>
        <b/>
        <sz val="9"/>
        <rFont val="Arial"/>
        <family val="2"/>
      </rPr>
      <t xml:space="preserve"> por Região NUTS II e Sub-região NUTS III do estabelecimento
(NUTS 2024)</t>
    </r>
  </si>
  <si>
    <t>-</t>
  </si>
  <si>
    <r>
      <rPr>
        <b/>
        <sz val="9"/>
        <color rgb="FF415263"/>
        <rFont val="Arial"/>
        <family val="2"/>
      </rPr>
      <t xml:space="preserve">Remuneração Base horária média </t>
    </r>
    <r>
      <rPr>
        <sz val="9"/>
        <color rgb="FF415263"/>
        <rFont val="Arial"/>
        <family val="2"/>
      </rPr>
      <t>- corresponde ao quociente entre a remuneração base mensal e o número de horas mensais remuneradas normais dos TCO em estabelecimentos do Continente.</t>
    </r>
  </si>
  <si>
    <r>
      <t>Quadro 36 - Remuneração média mensal ganho</t>
    </r>
    <r>
      <rPr>
        <b/>
        <vertAlign val="superscript"/>
        <sz val="9"/>
        <rFont val="Arial"/>
        <family val="2"/>
      </rPr>
      <t>(1)</t>
    </r>
    <r>
      <rPr>
        <b/>
        <sz val="9"/>
        <rFont val="Arial"/>
        <family val="2"/>
      </rPr>
      <t xml:space="preserve"> por Região NUTS II e Sub-região NUTS III do estabelecimento 
(NUTS 2024)</t>
    </r>
  </si>
  <si>
    <r>
      <t xml:space="preserve">      </t>
    </r>
    <r>
      <rPr>
        <b/>
        <sz val="8"/>
        <rFont val="Arial"/>
        <family val="2"/>
      </rPr>
      <t xml:space="preserve"> (1)</t>
    </r>
    <r>
      <rPr>
        <sz val="8"/>
        <rFont val="Arial"/>
        <family val="2"/>
      </rPr>
      <t xml:space="preserve"> Trabalhadores por conta de outrem a tempo completo, que auferiram remuneração completa no período de referência (outubro).</t>
    </r>
  </si>
  <si>
    <r>
      <rPr>
        <b/>
        <sz val="9"/>
        <color rgb="FF415263"/>
        <rFont val="Arial"/>
        <family val="2"/>
      </rPr>
      <t xml:space="preserve">Horas mensais remuneradas normais </t>
    </r>
    <r>
      <rPr>
        <sz val="9"/>
        <color rgb="FF415263"/>
        <rFont val="Arial"/>
        <family val="2"/>
      </rPr>
      <t>- correspondem às horas pelas quais o trabalhador recebeu uma remuneração. São equivalentes às horas efetivamente trabalhadas, mais as horas pagas e não trabalhadas, como férias anuais, os dias feriados pagos, as faltas por doença remuneradas e outras ausências que não conduzem a perda de remuneração. Não se incluem as horas suplementares.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</si>
</sst>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 #,##0.00\ &quot;€&quot;_-;\-* #,##0.00\ &quot;€&quot;_-;_-* &quot;-&quot;??\ &quot;€&quot;_-;_-@_-"/>
    <numFmt numFmtId="164" formatCode="#,##0;[Red]#,##0"/>
    <numFmt numFmtId="165" formatCode="#,##0.0"/>
    <numFmt numFmtId="166" formatCode="#,##0.0;[Red]#,##0.0"/>
    <numFmt numFmtId="167" formatCode="0.0"/>
    <numFmt numFmtId="168" formatCode="#\ ###\ ##0"/>
  </numFmts>
  <fonts count="44" x14ac:knownFonts="1">
    <font>
      <sz val="10"/>
      <name val="Arial"/>
    </font>
    <font>
      <sz val="11"/>
      <color theme="1"/>
      <name val="Calibri"/>
      <family val="2"/>
      <scheme val="minor"/>
    </font>
    <font>
      <sz val="11"/>
      <color theme="1"/>
      <name val="Calibri"/>
      <family val="2"/>
      <scheme val="minor"/>
    </font>
    <font>
      <sz val="10"/>
      <name val="Arial"/>
      <family val="2"/>
    </font>
    <font>
      <b/>
      <sz val="12"/>
      <color indexed="63"/>
      <name val="Arial"/>
      <family val="2"/>
    </font>
    <font>
      <sz val="10"/>
      <color indexed="62"/>
      <name val="Arial"/>
      <family val="2"/>
    </font>
    <font>
      <u/>
      <sz val="10"/>
      <color indexed="12"/>
      <name val="Arial"/>
      <family val="2"/>
    </font>
    <font>
      <b/>
      <sz val="9"/>
      <name val="Arial"/>
      <family val="2"/>
    </font>
    <font>
      <sz val="9"/>
      <name val="Arial"/>
      <family val="2"/>
    </font>
    <font>
      <sz val="8"/>
      <name val="Arial"/>
      <family val="2"/>
    </font>
    <font>
      <b/>
      <sz val="8"/>
      <name val="Arial"/>
      <family val="2"/>
    </font>
    <font>
      <b/>
      <sz val="8"/>
      <color indexed="8"/>
      <name val="Arial"/>
      <family val="2"/>
    </font>
    <font>
      <sz val="10"/>
      <name val="MS Sans Serif"/>
      <family val="2"/>
    </font>
    <font>
      <sz val="8"/>
      <color indexed="8"/>
      <name val="Arial"/>
      <family val="2"/>
    </font>
    <font>
      <sz val="10"/>
      <name val="Arial"/>
      <family val="2"/>
    </font>
    <font>
      <sz val="7"/>
      <name val="Arial"/>
      <family val="2"/>
    </font>
    <font>
      <b/>
      <vertAlign val="superscript"/>
      <sz val="8"/>
      <name val="Arial"/>
      <family val="2"/>
    </font>
    <font>
      <sz val="8"/>
      <name val="Arial"/>
      <family val="2"/>
    </font>
    <font>
      <sz val="10"/>
      <color indexed="9"/>
      <name val="Arial"/>
      <family val="2"/>
    </font>
    <font>
      <b/>
      <sz val="9"/>
      <color indexed="8"/>
      <name val="Arial"/>
      <family val="2"/>
    </font>
    <font>
      <b/>
      <u/>
      <sz val="9"/>
      <name val="Arial"/>
      <family val="2"/>
    </font>
    <font>
      <b/>
      <vertAlign val="superscript"/>
      <sz val="9"/>
      <name val="Arial"/>
      <family val="2"/>
    </font>
    <font>
      <b/>
      <sz val="8"/>
      <color indexed="63"/>
      <name val="Arial"/>
      <family val="2"/>
    </font>
    <font>
      <u/>
      <sz val="10"/>
      <color theme="0"/>
      <name val="Arial"/>
      <family val="2"/>
    </font>
    <font>
      <sz val="10"/>
      <color theme="0"/>
      <name val="Arial"/>
      <family val="2"/>
    </font>
    <font>
      <sz val="8"/>
      <color indexed="63"/>
      <name val="Arial"/>
      <family val="2"/>
    </font>
    <font>
      <sz val="11"/>
      <color theme="1"/>
      <name val="Calibri"/>
      <family val="2"/>
      <scheme val="minor"/>
    </font>
    <font>
      <sz val="8"/>
      <color theme="1" tint="0.499984740745262"/>
      <name val="Arial"/>
      <family val="2"/>
    </font>
    <font>
      <u/>
      <sz val="10"/>
      <color theme="3"/>
      <name val="Arial"/>
      <family val="2"/>
    </font>
    <font>
      <sz val="8"/>
      <name val="Times New Roman"/>
      <family val="1"/>
    </font>
    <font>
      <sz val="8"/>
      <color rgb="FFFF0000"/>
      <name val="Arial"/>
      <family val="2"/>
    </font>
    <font>
      <sz val="10"/>
      <name val="Segoe UI"/>
      <family val="2"/>
    </font>
    <font>
      <sz val="10"/>
      <color theme="3"/>
      <name val="Arial"/>
      <family val="2"/>
    </font>
    <font>
      <b/>
      <sz val="10"/>
      <name val="Segoe UI"/>
      <family val="2"/>
    </font>
    <font>
      <sz val="7"/>
      <color indexed="8"/>
      <name val="Arial"/>
      <family val="2"/>
    </font>
    <font>
      <b/>
      <vertAlign val="superscript"/>
      <sz val="8"/>
      <color indexed="8"/>
      <name val="Arial"/>
      <family val="2"/>
    </font>
    <font>
      <b/>
      <sz val="14"/>
      <color rgb="FF842F36"/>
      <name val="Arial"/>
      <family val="2"/>
    </font>
    <font>
      <sz val="9"/>
      <color rgb="FF415263"/>
      <name val="Arial"/>
      <family val="2"/>
    </font>
    <font>
      <b/>
      <sz val="9"/>
      <color rgb="FF415263"/>
      <name val="Arial"/>
      <family val="2"/>
    </font>
    <font>
      <i/>
      <sz val="9"/>
      <color rgb="FF415263"/>
      <name val="Arial"/>
      <family val="2"/>
    </font>
    <font>
      <b/>
      <sz val="12"/>
      <color rgb="FF842F36"/>
      <name val="Arial"/>
      <family val="2"/>
    </font>
    <font>
      <sz val="9"/>
      <color rgb="FF415263"/>
      <name val="Calibri"/>
      <family val="2"/>
    </font>
    <font>
      <sz val="9"/>
      <color theme="0"/>
      <name val="Arial"/>
      <family val="2"/>
    </font>
    <font>
      <sz val="6"/>
      <color rgb="FF415263"/>
      <name val="Arial"/>
      <family val="2"/>
    </font>
  </fonts>
  <fills count="12">
    <fill>
      <patternFill patternType="none"/>
    </fill>
    <fill>
      <patternFill patternType="gray125"/>
    </fill>
    <fill>
      <patternFill patternType="solid">
        <fgColor indexed="9"/>
        <bgColor indexed="64"/>
      </patternFill>
    </fill>
    <fill>
      <patternFill patternType="solid">
        <fgColor indexed="25"/>
        <bgColor indexed="64"/>
      </patternFill>
    </fill>
    <fill>
      <patternFill patternType="solid">
        <fgColor indexed="26"/>
        <bgColor indexed="64"/>
      </patternFill>
    </fill>
    <fill>
      <patternFill patternType="solid">
        <fgColor indexed="24"/>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A50021"/>
        <bgColor indexed="64"/>
      </patternFill>
    </fill>
    <fill>
      <patternFill patternType="solid">
        <fgColor rgb="FF0070C0"/>
        <bgColor indexed="64"/>
      </patternFill>
    </fill>
    <fill>
      <patternFill patternType="solid">
        <fgColor rgb="FFE1EAEF"/>
        <bgColor indexed="64"/>
      </patternFill>
    </fill>
  </fills>
  <borders count="16">
    <border>
      <left/>
      <right/>
      <top/>
      <bottom/>
      <diagonal/>
    </border>
    <border>
      <left/>
      <right/>
      <top style="thin">
        <color indexed="64"/>
      </top>
      <bottom style="double">
        <color indexed="64"/>
      </bottom>
      <diagonal/>
    </border>
    <border>
      <left/>
      <right/>
      <top/>
      <bottom style="thin">
        <color indexed="64"/>
      </bottom>
      <diagonal/>
    </border>
    <border>
      <left/>
      <right/>
      <top style="double">
        <color indexed="64"/>
      </top>
      <bottom/>
      <diagonal/>
    </border>
    <border>
      <left/>
      <right/>
      <top style="thin">
        <color indexed="64"/>
      </top>
      <bottom/>
      <diagonal/>
    </border>
    <border>
      <left/>
      <right/>
      <top style="double">
        <color indexed="64"/>
      </top>
      <bottom style="thin">
        <color theme="0" tint="-0.14996795556505021"/>
      </bottom>
      <diagonal/>
    </border>
    <border>
      <left/>
      <right/>
      <top style="thin">
        <color theme="0" tint="-0.14996795556505021"/>
      </top>
      <bottom style="thin">
        <color theme="0" tint="-0.14996795556505021"/>
      </bottom>
      <diagonal/>
    </border>
    <border>
      <left/>
      <right/>
      <top style="thin">
        <color theme="0" tint="-0.14996795556505021"/>
      </top>
      <bottom style="thin">
        <color indexed="64"/>
      </bottom>
      <diagonal/>
    </border>
    <border>
      <left/>
      <right/>
      <top/>
      <bottom style="thin">
        <color theme="0" tint="-0.14996795556505021"/>
      </bottom>
      <diagonal/>
    </border>
    <border>
      <left/>
      <right/>
      <top style="thin">
        <color theme="0" tint="-0.14996795556505021"/>
      </top>
      <bottom style="thin">
        <color theme="0" tint="-0.499984740745262"/>
      </bottom>
      <diagonal/>
    </border>
    <border>
      <left style="thick">
        <color theme="0" tint="-0.34998626667073579"/>
      </left>
      <right/>
      <top style="thick">
        <color theme="0" tint="-0.34998626667073579"/>
      </top>
      <bottom/>
      <diagonal/>
    </border>
    <border>
      <left/>
      <right/>
      <top style="thick">
        <color theme="0" tint="-0.34998626667073579"/>
      </top>
      <bottom/>
      <diagonal/>
    </border>
    <border>
      <left style="thick">
        <color theme="0" tint="-0.34998626667073579"/>
      </left>
      <right/>
      <top/>
      <bottom/>
      <diagonal/>
    </border>
    <border>
      <left style="thick">
        <color theme="0" tint="-0.24994659260841701"/>
      </left>
      <right/>
      <top style="thick">
        <color theme="0" tint="-0.24994659260841701"/>
      </top>
      <bottom/>
      <diagonal/>
    </border>
    <border>
      <left/>
      <right/>
      <top style="thick">
        <color theme="0" tint="-0.24994659260841701"/>
      </top>
      <bottom/>
      <diagonal/>
    </border>
    <border>
      <left style="thick">
        <color theme="0" tint="-0.24994659260841701"/>
      </left>
      <right/>
      <top/>
      <bottom/>
      <diagonal/>
    </border>
  </borders>
  <cellStyleXfs count="79">
    <xf numFmtId="0" fontId="0" fillId="0" borderId="0"/>
    <xf numFmtId="44" fontId="3" fillId="0" borderId="0" applyFont="0" applyFill="0" applyBorder="0" applyAlignment="0" applyProtection="0"/>
    <xf numFmtId="0" fontId="6" fillId="0" borderId="0" applyNumberFormat="0" applyFill="0" applyBorder="0" applyAlignment="0" applyProtection="0">
      <alignment vertical="top"/>
      <protection locked="0"/>
    </xf>
    <xf numFmtId="0" fontId="12" fillId="0" borderId="0"/>
    <xf numFmtId="0" fontId="3" fillId="0" borderId="0"/>
    <xf numFmtId="0" fontId="14" fillId="0" borderId="0"/>
    <xf numFmtId="0" fontId="3" fillId="0" borderId="0" applyProtection="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3" fillId="0" borderId="0"/>
    <xf numFmtId="0" fontId="3" fillId="0" borderId="0"/>
    <xf numFmtId="0" fontId="3" fillId="0" borderId="0"/>
    <xf numFmtId="0" fontId="2" fillId="0" borderId="0"/>
    <xf numFmtId="0" fontId="1" fillId="0" borderId="0"/>
  </cellStyleXfs>
  <cellXfs count="523">
    <xf numFmtId="0" fontId="0" fillId="0" borderId="0" xfId="0"/>
    <xf numFmtId="0" fontId="4" fillId="0" borderId="0" xfId="0" applyFont="1"/>
    <xf numFmtId="0" fontId="5" fillId="0" borderId="0" xfId="0" applyFont="1"/>
    <xf numFmtId="0" fontId="8" fillId="0" borderId="0" xfId="4" applyFont="1"/>
    <xf numFmtId="0" fontId="9" fillId="0" borderId="0" xfId="4" applyFont="1"/>
    <xf numFmtId="0" fontId="10" fillId="2" borderId="0" xfId="4" applyFont="1" applyFill="1" applyAlignment="1">
      <alignment horizontal="center" vertical="center" wrapText="1"/>
    </xf>
    <xf numFmtId="0" fontId="10" fillId="2" borderId="1" xfId="3" applyNumberFormat="1" applyFont="1" applyFill="1" applyBorder="1" applyAlignment="1">
      <alignment horizontal="right" vertical="center"/>
    </xf>
    <xf numFmtId="3" fontId="10" fillId="2" borderId="0" xfId="4" applyNumberFormat="1" applyFont="1" applyFill="1" applyBorder="1" applyAlignment="1">
      <alignment horizontal="right"/>
    </xf>
    <xf numFmtId="0" fontId="9" fillId="0" borderId="0" xfId="0" applyFont="1"/>
    <xf numFmtId="0" fontId="10" fillId="2" borderId="2" xfId="0" applyFont="1" applyFill="1" applyBorder="1" applyAlignment="1">
      <alignment horizontal="left"/>
    </xf>
    <xf numFmtId="0" fontId="9" fillId="2" borderId="0" xfId="4" applyFont="1" applyFill="1"/>
    <xf numFmtId="0" fontId="10" fillId="2" borderId="0" xfId="4" applyFont="1" applyFill="1" applyAlignment="1">
      <alignment horizontal="center"/>
    </xf>
    <xf numFmtId="0" fontId="9" fillId="2" borderId="0" xfId="4" applyFont="1" applyFill="1" applyAlignment="1">
      <alignment horizontal="center"/>
    </xf>
    <xf numFmtId="0" fontId="11" fillId="2" borderId="0" xfId="4" applyFont="1" applyFill="1" applyAlignment="1">
      <alignment horizontal="left"/>
    </xf>
    <xf numFmtId="0" fontId="9" fillId="2" borderId="0" xfId="4" applyFont="1" applyFill="1" applyAlignment="1"/>
    <xf numFmtId="0" fontId="10" fillId="2" borderId="1" xfId="3" applyFont="1" applyFill="1" applyBorder="1" applyAlignment="1">
      <alignment horizontal="center" vertical="center"/>
    </xf>
    <xf numFmtId="0" fontId="10" fillId="2" borderId="1" xfId="3" applyNumberFormat="1" applyFont="1" applyFill="1" applyBorder="1" applyAlignment="1">
      <alignment vertical="center"/>
    </xf>
    <xf numFmtId="164" fontId="10" fillId="2" borderId="0" xfId="4" applyNumberFormat="1" applyFont="1" applyFill="1" applyBorder="1" applyAlignment="1">
      <alignment horizontal="left"/>
    </xf>
    <xf numFmtId="164" fontId="10" fillId="2" borderId="0" xfId="4" applyNumberFormat="1" applyFont="1" applyFill="1" applyBorder="1" applyAlignment="1"/>
    <xf numFmtId="164" fontId="10" fillId="2" borderId="2" xfId="4" applyNumberFormat="1" applyFont="1" applyFill="1" applyBorder="1" applyAlignment="1">
      <alignment horizontal="left"/>
    </xf>
    <xf numFmtId="0" fontId="9" fillId="0" borderId="0" xfId="4" applyFont="1" applyAlignment="1">
      <alignment vertical="center"/>
    </xf>
    <xf numFmtId="0" fontId="10" fillId="2" borderId="0" xfId="4" applyFont="1" applyFill="1"/>
    <xf numFmtId="0" fontId="9" fillId="0" borderId="0" xfId="4" applyFont="1" applyAlignment="1"/>
    <xf numFmtId="0" fontId="8" fillId="0" borderId="0" xfId="0" applyFont="1"/>
    <xf numFmtId="0" fontId="9" fillId="2" borderId="0" xfId="0" applyFont="1" applyFill="1"/>
    <xf numFmtId="0" fontId="10" fillId="2" borderId="0" xfId="0" applyFont="1" applyFill="1"/>
    <xf numFmtId="1" fontId="10" fillId="2" borderId="1" xfId="0" applyNumberFormat="1" applyFont="1" applyFill="1" applyBorder="1" applyAlignment="1">
      <alignment vertical="center"/>
    </xf>
    <xf numFmtId="3" fontId="10" fillId="2" borderId="0" xfId="0" applyNumberFormat="1" applyFont="1" applyFill="1" applyAlignment="1"/>
    <xf numFmtId="0" fontId="10" fillId="2" borderId="2" xfId="0" applyFont="1" applyFill="1" applyBorder="1" applyAlignment="1"/>
    <xf numFmtId="0" fontId="9" fillId="0" borderId="0" xfId="0" applyFont="1" applyFill="1"/>
    <xf numFmtId="0" fontId="11" fillId="2" borderId="0" xfId="3" applyFont="1" applyFill="1" applyBorder="1" applyAlignment="1">
      <alignment horizontal="left"/>
    </xf>
    <xf numFmtId="0" fontId="10" fillId="2" borderId="0" xfId="4" applyFont="1" applyFill="1" applyBorder="1" applyAlignment="1">
      <alignment horizontal="right"/>
    </xf>
    <xf numFmtId="0" fontId="10" fillId="2" borderId="1" xfId="3" applyFont="1" applyFill="1" applyBorder="1" applyAlignment="1">
      <alignment horizontal="right" vertical="center"/>
    </xf>
    <xf numFmtId="3" fontId="10" fillId="2" borderId="0" xfId="3" applyNumberFormat="1" applyFont="1" applyFill="1" applyBorder="1" applyAlignment="1">
      <alignment horizontal="right"/>
    </xf>
    <xf numFmtId="0" fontId="10" fillId="2" borderId="0" xfId="4" applyFont="1" applyFill="1" applyBorder="1" applyAlignment="1">
      <alignment horizontal="left"/>
    </xf>
    <xf numFmtId="0" fontId="9" fillId="2" borderId="0" xfId="4" applyFont="1" applyFill="1" applyBorder="1" applyAlignment="1">
      <alignment horizontal="left"/>
    </xf>
    <xf numFmtId="0" fontId="10" fillId="2" borderId="2" xfId="4" applyFont="1" applyFill="1" applyBorder="1" applyAlignment="1">
      <alignment horizontal="center"/>
    </xf>
    <xf numFmtId="0" fontId="10" fillId="2" borderId="2" xfId="4" applyFont="1" applyFill="1" applyBorder="1" applyAlignment="1">
      <alignment horizontal="left"/>
    </xf>
    <xf numFmtId="0" fontId="9" fillId="2" borderId="0" xfId="0" applyFont="1" applyFill="1" applyBorder="1" applyAlignment="1"/>
    <xf numFmtId="0" fontId="7" fillId="0" borderId="0" xfId="5" applyFont="1" applyAlignment="1"/>
    <xf numFmtId="0" fontId="10" fillId="2" borderId="0" xfId="5" applyFont="1" applyFill="1" applyAlignment="1"/>
    <xf numFmtId="0" fontId="10" fillId="0" borderId="0" xfId="5" applyFont="1" applyAlignment="1"/>
    <xf numFmtId="0" fontId="9" fillId="2" borderId="0" xfId="5" applyFont="1" applyFill="1" applyAlignment="1">
      <alignment horizontal="center"/>
    </xf>
    <xf numFmtId="0" fontId="10" fillId="2" borderId="1" xfId="5" applyFont="1" applyFill="1" applyBorder="1" applyAlignment="1">
      <alignment vertical="center"/>
    </xf>
    <xf numFmtId="0" fontId="10" fillId="0" borderId="0" xfId="5" applyFont="1" applyAlignment="1">
      <alignment vertical="center"/>
    </xf>
    <xf numFmtId="0" fontId="10" fillId="2" borderId="0" xfId="5" applyFont="1" applyFill="1" applyBorder="1" applyAlignment="1"/>
    <xf numFmtId="0" fontId="9" fillId="0" borderId="0" xfId="5" applyFont="1" applyAlignment="1"/>
    <xf numFmtId="0" fontId="9" fillId="0" borderId="0" xfId="5" applyFont="1" applyAlignment="1">
      <alignment horizontal="center"/>
    </xf>
    <xf numFmtId="0" fontId="7" fillId="0" borderId="0" xfId="5" applyFont="1"/>
    <xf numFmtId="0" fontId="10" fillId="0" borderId="0" xfId="5" applyFont="1"/>
    <xf numFmtId="0" fontId="9" fillId="0" borderId="0" xfId="5" applyFont="1"/>
    <xf numFmtId="0" fontId="9" fillId="0" borderId="0" xfId="5" applyFont="1" applyBorder="1" applyAlignment="1">
      <alignment horizontal="center"/>
    </xf>
    <xf numFmtId="164" fontId="10" fillId="2" borderId="0" xfId="5" applyNumberFormat="1" applyFont="1" applyFill="1" applyAlignment="1">
      <alignment horizontal="center"/>
    </xf>
    <xf numFmtId="0" fontId="10" fillId="2" borderId="0" xfId="0" applyFont="1" applyFill="1" applyBorder="1" applyAlignment="1">
      <alignment horizontal="center"/>
    </xf>
    <xf numFmtId="3" fontId="11" fillId="2" borderId="0" xfId="0" applyNumberFormat="1" applyFont="1" applyFill="1" applyBorder="1" applyAlignment="1">
      <alignment horizontal="right"/>
    </xf>
    <xf numFmtId="0" fontId="10" fillId="2" borderId="0" xfId="0" applyFont="1" applyFill="1" applyBorder="1" applyAlignment="1">
      <alignment horizontal="left"/>
    </xf>
    <xf numFmtId="0" fontId="9" fillId="2" borderId="0" xfId="0" applyFont="1" applyFill="1" applyAlignment="1">
      <alignment horizontal="left"/>
    </xf>
    <xf numFmtId="0" fontId="9" fillId="2" borderId="0" xfId="0" applyFont="1" applyFill="1" applyBorder="1" applyAlignment="1">
      <alignment horizontal="center"/>
    </xf>
    <xf numFmtId="0" fontId="9" fillId="2" borderId="0" xfId="0" applyFont="1" applyFill="1" applyBorder="1" applyAlignment="1">
      <alignment horizontal="left"/>
    </xf>
    <xf numFmtId="0" fontId="9" fillId="2" borderId="2" xfId="0" applyFont="1" applyFill="1" applyBorder="1" applyAlignment="1">
      <alignment horizontal="center"/>
    </xf>
    <xf numFmtId="0" fontId="9" fillId="0" borderId="0" xfId="5" applyFont="1" applyFill="1"/>
    <xf numFmtId="0" fontId="9" fillId="2" borderId="0" xfId="5" applyFont="1" applyFill="1"/>
    <xf numFmtId="0" fontId="8" fillId="0" borderId="0" xfId="5" applyFont="1" applyFill="1"/>
    <xf numFmtId="0" fontId="9" fillId="0" borderId="0" xfId="5" applyFont="1" applyFill="1" applyBorder="1"/>
    <xf numFmtId="0" fontId="10" fillId="2" borderId="0" xfId="5" applyFont="1" applyFill="1" applyAlignment="1">
      <alignment horizontal="center"/>
    </xf>
    <xf numFmtId="0" fontId="9" fillId="2" borderId="0" xfId="5" applyFont="1" applyFill="1" applyAlignment="1"/>
    <xf numFmtId="0" fontId="10" fillId="2" borderId="0" xfId="5" applyFont="1" applyFill="1"/>
    <xf numFmtId="0" fontId="10" fillId="2" borderId="0" xfId="5" applyFont="1" applyFill="1" applyAlignment="1">
      <alignment horizontal="right"/>
    </xf>
    <xf numFmtId="0" fontId="10" fillId="2" borderId="1" xfId="5" applyFont="1" applyFill="1" applyBorder="1" applyAlignment="1">
      <alignment horizontal="right" vertical="center"/>
    </xf>
    <xf numFmtId="3" fontId="10" fillId="2" borderId="0" xfId="5" applyNumberFormat="1" applyFont="1" applyFill="1" applyBorder="1" applyAlignment="1"/>
    <xf numFmtId="0" fontId="9" fillId="0" borderId="0" xfId="5" applyFont="1" applyFill="1" applyBorder="1" applyAlignment="1"/>
    <xf numFmtId="0" fontId="10" fillId="2" borderId="0" xfId="5" applyFont="1" applyFill="1" applyAlignment="1">
      <alignment horizontal="left"/>
    </xf>
    <xf numFmtId="0" fontId="9" fillId="2" borderId="0" xfId="5" applyFont="1" applyFill="1" applyAlignment="1">
      <alignment horizontal="right"/>
    </xf>
    <xf numFmtId="0" fontId="13" fillId="2" borderId="0" xfId="5" applyFont="1" applyFill="1" applyBorder="1" applyAlignment="1">
      <alignment horizontal="left"/>
    </xf>
    <xf numFmtId="0" fontId="10" fillId="2" borderId="0" xfId="5" applyFont="1" applyFill="1" applyBorder="1" applyAlignment="1">
      <alignment horizontal="left"/>
    </xf>
    <xf numFmtId="0" fontId="13" fillId="2" borderId="2" xfId="5" applyFont="1" applyFill="1" applyBorder="1" applyAlignment="1">
      <alignment horizontal="left"/>
    </xf>
    <xf numFmtId="0" fontId="9" fillId="2" borderId="2" xfId="5" applyFont="1" applyFill="1" applyBorder="1" applyAlignment="1">
      <alignment horizontal="right"/>
    </xf>
    <xf numFmtId="0" fontId="9" fillId="0" borderId="0" xfId="5" applyFont="1" applyBorder="1" applyAlignment="1"/>
    <xf numFmtId="0" fontId="9" fillId="0" borderId="0" xfId="0" applyFont="1" applyAlignment="1">
      <alignment vertical="center" wrapText="1"/>
    </xf>
    <xf numFmtId="0" fontId="9" fillId="0" borderId="0" xfId="0" applyFont="1" applyBorder="1" applyAlignment="1">
      <alignment vertical="center" wrapText="1"/>
    </xf>
    <xf numFmtId="0" fontId="9" fillId="0" borderId="0" xfId="0" applyFont="1" applyAlignment="1">
      <alignment vertical="center"/>
    </xf>
    <xf numFmtId="0" fontId="9" fillId="2" borderId="1" xfId="5" applyFont="1" applyFill="1" applyBorder="1" applyAlignment="1">
      <alignment horizontal="center" vertical="center"/>
    </xf>
    <xf numFmtId="165" fontId="10" fillId="2" borderId="0" xfId="5" applyNumberFormat="1" applyFont="1" applyFill="1" applyBorder="1" applyAlignment="1">
      <alignment horizontal="right"/>
    </xf>
    <xf numFmtId="0" fontId="9" fillId="2" borderId="2" xfId="5" applyFont="1" applyFill="1" applyBorder="1"/>
    <xf numFmtId="0" fontId="9" fillId="2" borderId="2" xfId="5" applyFont="1" applyFill="1" applyBorder="1" applyAlignment="1">
      <alignment horizontal="center"/>
    </xf>
    <xf numFmtId="0" fontId="9" fillId="0" borderId="0" xfId="0" applyFont="1" applyAlignment="1">
      <alignment horizontal="right" vertical="center"/>
    </xf>
    <xf numFmtId="165" fontId="11" fillId="2" borderId="0" xfId="0" applyNumberFormat="1" applyFont="1" applyFill="1" applyBorder="1" applyAlignment="1">
      <alignment horizontal="right"/>
    </xf>
    <xf numFmtId="0" fontId="8" fillId="0" borderId="0" xfId="0" applyFont="1" applyAlignment="1">
      <alignment vertical="center"/>
    </xf>
    <xf numFmtId="165" fontId="10" fillId="2" borderId="0" xfId="4" applyNumberFormat="1" applyFont="1" applyFill="1" applyBorder="1" applyAlignment="1"/>
    <xf numFmtId="0" fontId="9" fillId="2" borderId="0" xfId="0" applyFont="1" applyFill="1" applyAlignment="1">
      <alignment vertical="top"/>
    </xf>
    <xf numFmtId="0" fontId="9" fillId="2" borderId="0" xfId="0" applyFont="1" applyFill="1" applyAlignment="1">
      <alignment vertical="center" wrapText="1"/>
    </xf>
    <xf numFmtId="165" fontId="10" fillId="2" borderId="0" xfId="5" applyNumberFormat="1" applyFont="1" applyFill="1" applyBorder="1" applyAlignment="1"/>
    <xf numFmtId="0" fontId="9" fillId="2" borderId="0" xfId="5" applyFont="1" applyFill="1" applyBorder="1" applyAlignment="1">
      <alignment horizontal="right"/>
    </xf>
    <xf numFmtId="0" fontId="9" fillId="2" borderId="0" xfId="0" applyFont="1" applyFill="1" applyBorder="1" applyAlignment="1">
      <alignment horizontal="left" vertical="top"/>
    </xf>
    <xf numFmtId="0" fontId="9" fillId="2" borderId="0" xfId="0" applyFont="1" applyFill="1" applyBorder="1" applyAlignment="1">
      <alignment vertical="center" wrapText="1"/>
    </xf>
    <xf numFmtId="0" fontId="9" fillId="2" borderId="0" xfId="4" applyFont="1" applyFill="1" applyBorder="1" applyAlignment="1">
      <alignment horizontal="right"/>
    </xf>
    <xf numFmtId="165" fontId="10" fillId="2" borderId="0" xfId="4" applyNumberFormat="1" applyFont="1" applyFill="1" applyBorder="1" applyAlignment="1">
      <alignment horizontal="right"/>
    </xf>
    <xf numFmtId="0" fontId="9" fillId="0" borderId="0" xfId="0" applyFont="1" applyBorder="1" applyAlignment="1">
      <alignment vertical="center"/>
    </xf>
    <xf numFmtId="0" fontId="8" fillId="0" borderId="0" xfId="0" applyFont="1" applyBorder="1" applyAlignment="1">
      <alignment vertical="center" wrapText="1"/>
    </xf>
    <xf numFmtId="0" fontId="9" fillId="0" borderId="0" xfId="0" applyFont="1" applyBorder="1" applyAlignment="1">
      <alignment wrapText="1"/>
    </xf>
    <xf numFmtId="3" fontId="10" fillId="2" borderId="0" xfId="0" applyNumberFormat="1" applyFont="1" applyFill="1" applyBorder="1" applyAlignment="1">
      <alignment horizontal="right" vertical="center"/>
    </xf>
    <xf numFmtId="0" fontId="10" fillId="2" borderId="0" xfId="0" applyFont="1" applyFill="1" applyBorder="1" applyAlignment="1">
      <alignment horizontal="center" vertical="top" wrapText="1"/>
    </xf>
    <xf numFmtId="0" fontId="18" fillId="0" borderId="0" xfId="0" applyFont="1"/>
    <xf numFmtId="0" fontId="9" fillId="2" borderId="0" xfId="4" applyFont="1" applyFill="1" applyBorder="1" applyAlignment="1"/>
    <xf numFmtId="0" fontId="0" fillId="2" borderId="0" xfId="0" applyFill="1" applyBorder="1" applyAlignment="1">
      <alignment horizontal="left" vertical="top"/>
    </xf>
    <xf numFmtId="0" fontId="10" fillId="2" borderId="1" xfId="3" applyFont="1" applyFill="1" applyBorder="1" applyAlignment="1">
      <alignment horizontal="left"/>
    </xf>
    <xf numFmtId="0" fontId="10" fillId="2" borderId="0" xfId="0" applyFont="1" applyFill="1" applyBorder="1" applyAlignment="1">
      <alignment horizontal="left" wrapText="1"/>
    </xf>
    <xf numFmtId="0" fontId="10" fillId="2" borderId="0" xfId="0" applyFont="1" applyFill="1" applyBorder="1" applyAlignment="1">
      <alignment vertical="top" wrapText="1"/>
    </xf>
    <xf numFmtId="0" fontId="10" fillId="2" borderId="2" xfId="0" applyFont="1" applyFill="1" applyBorder="1" applyAlignment="1">
      <alignment horizontal="center" wrapText="1"/>
    </xf>
    <xf numFmtId="0" fontId="9" fillId="2" borderId="1" xfId="0" applyFont="1" applyFill="1" applyBorder="1" applyAlignment="1">
      <alignment horizontal="left" vertical="center"/>
    </xf>
    <xf numFmtId="1" fontId="10" fillId="2" borderId="1" xfId="0" applyNumberFormat="1" applyFont="1" applyFill="1" applyBorder="1" applyAlignment="1">
      <alignment horizontal="right" vertical="center"/>
    </xf>
    <xf numFmtId="0" fontId="9" fillId="0" borderId="0" xfId="0" applyFont="1" applyBorder="1" applyAlignment="1">
      <alignment vertical="top"/>
    </xf>
    <xf numFmtId="164" fontId="10" fillId="2" borderId="0" xfId="4" applyNumberFormat="1" applyFont="1" applyFill="1" applyBorder="1" applyAlignment="1">
      <alignment horizontal="center"/>
    </xf>
    <xf numFmtId="0" fontId="9" fillId="2" borderId="2" xfId="5" applyFont="1" applyFill="1" applyBorder="1" applyAlignment="1"/>
    <xf numFmtId="0" fontId="9" fillId="0" borderId="0" xfId="4" applyFont="1" applyFill="1"/>
    <xf numFmtId="0" fontId="9" fillId="0" borderId="0" xfId="5" applyFont="1" applyFill="1" applyAlignment="1"/>
    <xf numFmtId="0" fontId="7" fillId="0" borderId="0" xfId="5" applyFont="1" applyFill="1"/>
    <xf numFmtId="0" fontId="10" fillId="0" borderId="0" xfId="5" applyFont="1" applyFill="1"/>
    <xf numFmtId="0" fontId="10" fillId="0" borderId="0" xfId="5" applyFont="1" applyFill="1" applyAlignment="1">
      <alignment horizontal="right" vertical="center"/>
    </xf>
    <xf numFmtId="0" fontId="9" fillId="0" borderId="0" xfId="0" applyFont="1" applyFill="1" applyAlignment="1">
      <alignment wrapText="1"/>
    </xf>
    <xf numFmtId="0" fontId="9" fillId="0" borderId="0" xfId="0" applyFont="1" applyFill="1" applyAlignment="1"/>
    <xf numFmtId="0" fontId="9" fillId="0" borderId="0" xfId="5" applyFont="1" applyFill="1" applyAlignment="1">
      <alignment horizontal="right"/>
    </xf>
    <xf numFmtId="0" fontId="10" fillId="0" borderId="0" xfId="5" applyFont="1" applyFill="1" applyAlignment="1"/>
    <xf numFmtId="0" fontId="10" fillId="0" borderId="0" xfId="5" applyFont="1" applyFill="1" applyBorder="1" applyAlignment="1"/>
    <xf numFmtId="0" fontId="9" fillId="0" borderId="0" xfId="5" applyFont="1" applyFill="1" applyBorder="1" applyAlignment="1">
      <alignment horizontal="right"/>
    </xf>
    <xf numFmtId="0" fontId="8" fillId="0" borderId="0" xfId="4" applyFont="1" applyFill="1"/>
    <xf numFmtId="0" fontId="9" fillId="0" borderId="0" xfId="4" applyFont="1" applyFill="1" applyAlignment="1"/>
    <xf numFmtId="0" fontId="8" fillId="0" borderId="0" xfId="0" applyFont="1" applyFill="1" applyAlignment="1">
      <alignment vertical="center"/>
    </xf>
    <xf numFmtId="0" fontId="9" fillId="0" borderId="0" xfId="0" applyFont="1" applyFill="1" applyAlignment="1">
      <alignment vertical="center"/>
    </xf>
    <xf numFmtId="0" fontId="9" fillId="0" borderId="0" xfId="0" applyFont="1" applyFill="1" applyBorder="1" applyAlignment="1"/>
    <xf numFmtId="0" fontId="9" fillId="0" borderId="0" xfId="4" applyFont="1" applyFill="1" applyAlignment="1">
      <alignment horizontal="right"/>
    </xf>
    <xf numFmtId="0" fontId="9" fillId="0" borderId="0" xfId="5" applyFont="1" applyFill="1" applyAlignment="1">
      <alignment horizontal="center"/>
    </xf>
    <xf numFmtId="0" fontId="9" fillId="0" borderId="0" xfId="0" applyFont="1" applyFill="1" applyBorder="1" applyAlignment="1">
      <alignment vertical="center"/>
    </xf>
    <xf numFmtId="0" fontId="8" fillId="0" borderId="0" xfId="0" applyFont="1" applyFill="1" applyAlignment="1">
      <alignment vertical="center" wrapText="1"/>
    </xf>
    <xf numFmtId="0" fontId="9" fillId="0" borderId="0" xfId="0" applyFont="1" applyFill="1" applyAlignment="1">
      <alignment vertical="center" wrapText="1"/>
    </xf>
    <xf numFmtId="0" fontId="10" fillId="0" borderId="0" xfId="0" applyFont="1" applyFill="1" applyBorder="1" applyAlignment="1">
      <alignment horizontal="left" vertical="top" wrapText="1"/>
    </xf>
    <xf numFmtId="0" fontId="9" fillId="0" borderId="0" xfId="0" applyFont="1" applyFill="1" applyBorder="1" applyAlignment="1">
      <alignment vertical="center" wrapText="1"/>
    </xf>
    <xf numFmtId="0" fontId="9" fillId="0" borderId="0" xfId="0" applyFont="1" applyFill="1" applyAlignment="1">
      <alignment horizontal="center" vertical="center"/>
    </xf>
    <xf numFmtId="0" fontId="9" fillId="0" borderId="0" xfId="0" applyFont="1" applyFill="1" applyAlignment="1">
      <alignment horizontal="right" vertical="center"/>
    </xf>
    <xf numFmtId="0" fontId="9" fillId="6" borderId="0" xfId="4" applyFont="1" applyFill="1"/>
    <xf numFmtId="0" fontId="9" fillId="6" borderId="0" xfId="5" applyFont="1" applyFill="1" applyAlignment="1"/>
    <xf numFmtId="0" fontId="22" fillId="0" borderId="0" xfId="0" applyFont="1" applyBorder="1" applyAlignment="1">
      <alignment horizontal="center" vertical="center" wrapText="1"/>
    </xf>
    <xf numFmtId="0" fontId="10" fillId="6" borderId="0" xfId="5" applyFont="1" applyFill="1" applyBorder="1" applyAlignment="1"/>
    <xf numFmtId="0" fontId="10" fillId="2" borderId="1" xfId="5" applyFont="1" applyFill="1" applyBorder="1" applyAlignment="1">
      <alignment horizontal="left" vertical="center"/>
    </xf>
    <xf numFmtId="165" fontId="9" fillId="2" borderId="0" xfId="0" applyNumberFormat="1" applyFont="1" applyFill="1" applyBorder="1" applyAlignment="1">
      <alignment horizontal="right"/>
    </xf>
    <xf numFmtId="0" fontId="10" fillId="7" borderId="0" xfId="5" applyFont="1" applyFill="1" applyBorder="1" applyAlignment="1">
      <alignment horizontal="left" vertical="center"/>
    </xf>
    <xf numFmtId="0" fontId="9" fillId="7" borderId="0" xfId="0" applyFont="1" applyFill="1" applyBorder="1" applyAlignment="1">
      <alignment wrapText="1"/>
    </xf>
    <xf numFmtId="0" fontId="10" fillId="2" borderId="0" xfId="5" applyFont="1" applyFill="1" applyBorder="1" applyAlignment="1">
      <alignment vertical="center"/>
    </xf>
    <xf numFmtId="0" fontId="10" fillId="2" borderId="0" xfId="5" applyFont="1" applyFill="1" applyBorder="1" applyAlignment="1">
      <alignment horizontal="left" vertical="top"/>
    </xf>
    <xf numFmtId="0" fontId="9" fillId="6" borderId="0" xfId="0" applyFont="1" applyFill="1"/>
    <xf numFmtId="0" fontId="10" fillId="6" borderId="0" xfId="4" applyFont="1" applyFill="1" applyBorder="1" applyAlignment="1">
      <alignment horizontal="left"/>
    </xf>
    <xf numFmtId="0" fontId="10" fillId="6" borderId="0" xfId="5" applyFont="1" applyFill="1" applyAlignment="1"/>
    <xf numFmtId="0" fontId="10" fillId="6" borderId="0" xfId="0" applyFont="1" applyFill="1" applyBorder="1" applyAlignment="1">
      <alignment horizontal="left"/>
    </xf>
    <xf numFmtId="0" fontId="10" fillId="6" borderId="1" xfId="5" applyFont="1" applyFill="1" applyBorder="1" applyAlignment="1">
      <alignment vertical="center"/>
    </xf>
    <xf numFmtId="165" fontId="9" fillId="6" borderId="0" xfId="0" applyNumberFormat="1" applyFont="1" applyFill="1" applyBorder="1" applyAlignment="1"/>
    <xf numFmtId="165" fontId="9" fillId="6" borderId="2" xfId="0" applyNumberFormat="1" applyFont="1" applyFill="1" applyBorder="1" applyAlignment="1"/>
    <xf numFmtId="0" fontId="10" fillId="6" borderId="1" xfId="5" applyFont="1" applyFill="1" applyBorder="1" applyAlignment="1">
      <alignment horizontal="right" vertical="center"/>
    </xf>
    <xf numFmtId="0" fontId="24" fillId="0" borderId="0" xfId="0" applyFont="1"/>
    <xf numFmtId="0" fontId="9" fillId="0" borderId="0" xfId="0" applyFont="1" applyAlignment="1"/>
    <xf numFmtId="0" fontId="7" fillId="0" borderId="0" xfId="5" applyFont="1" applyBorder="1" applyAlignment="1"/>
    <xf numFmtId="0" fontId="9" fillId="0" borderId="0" xfId="0" applyFont="1" applyBorder="1" applyAlignment="1"/>
    <xf numFmtId="0" fontId="10" fillId="6" borderId="0" xfId="0" applyFont="1" applyFill="1" applyBorder="1" applyAlignment="1"/>
    <xf numFmtId="0" fontId="10" fillId="6" borderId="1" xfId="3" applyNumberFormat="1" applyFont="1" applyFill="1" applyBorder="1" applyAlignment="1">
      <alignment horizontal="right" vertical="center"/>
    </xf>
    <xf numFmtId="1" fontId="10" fillId="6" borderId="1" xfId="0" applyNumberFormat="1" applyFont="1" applyFill="1" applyBorder="1" applyAlignment="1">
      <alignment vertical="center"/>
    </xf>
    <xf numFmtId="3" fontId="10" fillId="6" borderId="0" xfId="0" applyNumberFormat="1" applyFont="1" applyFill="1" applyAlignment="1"/>
    <xf numFmtId="0" fontId="9" fillId="6" borderId="0" xfId="4" applyFont="1" applyFill="1" applyBorder="1"/>
    <xf numFmtId="0" fontId="11" fillId="6" borderId="0" xfId="3" applyFont="1" applyFill="1" applyBorder="1" applyAlignment="1">
      <alignment horizontal="left"/>
    </xf>
    <xf numFmtId="0" fontId="10" fillId="6" borderId="0" xfId="4" applyFont="1" applyFill="1" applyBorder="1" applyAlignment="1">
      <alignment horizontal="center" vertical="center" wrapText="1"/>
    </xf>
    <xf numFmtId="0" fontId="10" fillId="6" borderId="0" xfId="4" applyFont="1" applyFill="1" applyBorder="1"/>
    <xf numFmtId="3" fontId="0" fillId="0" borderId="0" xfId="0" applyNumberFormat="1"/>
    <xf numFmtId="3" fontId="9" fillId="0" borderId="0" xfId="4" applyNumberFormat="1" applyFont="1" applyFill="1"/>
    <xf numFmtId="0" fontId="9" fillId="6" borderId="0" xfId="5" applyFont="1" applyFill="1"/>
    <xf numFmtId="0" fontId="10" fillId="6" borderId="0" xfId="4" applyFont="1" applyFill="1" applyAlignment="1">
      <alignment horizontal="center"/>
    </xf>
    <xf numFmtId="0" fontId="11" fillId="6" borderId="0" xfId="4" applyFont="1" applyFill="1" applyAlignment="1">
      <alignment horizontal="left"/>
    </xf>
    <xf numFmtId="0" fontId="10" fillId="6" borderId="0" xfId="5" applyFont="1" applyFill="1"/>
    <xf numFmtId="0" fontId="10" fillId="6" borderId="0" xfId="5" applyFont="1" applyFill="1" applyAlignment="1">
      <alignment horizontal="right"/>
    </xf>
    <xf numFmtId="0" fontId="10" fillId="2" borderId="2" xfId="0" applyFont="1" applyFill="1" applyBorder="1" applyAlignment="1">
      <alignment horizontal="right" wrapText="1"/>
    </xf>
    <xf numFmtId="0" fontId="10" fillId="6" borderId="2" xfId="5" applyFont="1" applyFill="1" applyBorder="1" applyAlignment="1"/>
    <xf numFmtId="164" fontId="9" fillId="6" borderId="0" xfId="5" applyNumberFormat="1" applyFont="1" applyFill="1" applyAlignment="1"/>
    <xf numFmtId="0" fontId="10" fillId="2" borderId="2" xfId="0" applyFont="1" applyFill="1" applyBorder="1" applyAlignment="1">
      <alignment horizontal="right" wrapText="1"/>
    </xf>
    <xf numFmtId="4" fontId="10" fillId="6" borderId="0" xfId="4" applyNumberFormat="1" applyFont="1" applyFill="1" applyBorder="1" applyAlignment="1">
      <alignment horizontal="left"/>
    </xf>
    <xf numFmtId="0" fontId="10" fillId="0" borderId="0" xfId="5" applyFont="1" applyBorder="1" applyAlignment="1"/>
    <xf numFmtId="0" fontId="10" fillId="2" borderId="0" xfId="0" applyFont="1" applyFill="1" applyBorder="1" applyAlignment="1">
      <alignment wrapText="1"/>
    </xf>
    <xf numFmtId="0" fontId="10" fillId="0" borderId="0" xfId="5" applyFont="1" applyBorder="1" applyAlignment="1">
      <alignment vertical="center"/>
    </xf>
    <xf numFmtId="0" fontId="9" fillId="0" borderId="0" xfId="0" applyFont="1" applyBorder="1"/>
    <xf numFmtId="0" fontId="9" fillId="0" borderId="0" xfId="5" applyFont="1" applyFill="1" applyAlignment="1"/>
    <xf numFmtId="3" fontId="9" fillId="0" borderId="0" xfId="4" applyNumberFormat="1" applyFont="1" applyFill="1" applyAlignment="1"/>
    <xf numFmtId="3" fontId="9" fillId="0" borderId="0" xfId="5" applyNumberFormat="1" applyFont="1" applyFill="1" applyAlignment="1"/>
    <xf numFmtId="3" fontId="9" fillId="0" borderId="0" xfId="0" applyNumberFormat="1" applyFont="1"/>
    <xf numFmtId="165" fontId="9" fillId="0" borderId="0" xfId="4" applyNumberFormat="1" applyFont="1" applyFill="1"/>
    <xf numFmtId="0" fontId="10" fillId="2" borderId="4" xfId="3" applyNumberFormat="1" applyFont="1" applyFill="1" applyBorder="1" applyAlignment="1">
      <alignment horizontal="right" vertical="center"/>
    </xf>
    <xf numFmtId="0" fontId="0" fillId="6" borderId="0" xfId="0" applyFill="1" applyBorder="1"/>
    <xf numFmtId="0" fontId="8" fillId="6" borderId="0" xfId="0" applyFont="1" applyFill="1" applyBorder="1"/>
    <xf numFmtId="0" fontId="27" fillId="6" borderId="0" xfId="0" applyFont="1" applyFill="1" applyBorder="1" applyAlignment="1">
      <alignment horizontal="center" vertical="center" wrapText="1"/>
    </xf>
    <xf numFmtId="0" fontId="10" fillId="2" borderId="0" xfId="4" applyFont="1" applyFill="1" applyBorder="1" applyAlignment="1">
      <alignment horizontal="center"/>
    </xf>
    <xf numFmtId="0" fontId="10" fillId="0" borderId="0" xfId="4" applyFont="1" applyFill="1" applyAlignment="1">
      <alignment horizontal="left" wrapText="1"/>
    </xf>
    <xf numFmtId="0" fontId="10" fillId="2" borderId="1" xfId="3" applyNumberFormat="1" applyFont="1" applyFill="1" applyBorder="1" applyAlignment="1">
      <alignment horizontal="left" vertical="center"/>
    </xf>
    <xf numFmtId="0" fontId="9" fillId="0" borderId="0" xfId="5" applyFont="1" applyFill="1" applyAlignment="1"/>
    <xf numFmtId="0" fontId="10" fillId="0" borderId="0" xfId="4" applyFont="1" applyFill="1" applyAlignment="1">
      <alignment wrapText="1"/>
    </xf>
    <xf numFmtId="0" fontId="28" fillId="7" borderId="0" xfId="2" applyFont="1" applyFill="1" applyAlignment="1" applyProtection="1">
      <alignment vertical="center" wrapText="1"/>
    </xf>
    <xf numFmtId="0" fontId="28" fillId="0" borderId="0" xfId="2" applyFont="1" applyFill="1" applyAlignment="1" applyProtection="1">
      <alignment vertical="center" wrapText="1"/>
    </xf>
    <xf numFmtId="0" fontId="29" fillId="0" borderId="0" xfId="0" applyFont="1" applyFill="1" applyBorder="1"/>
    <xf numFmtId="0" fontId="28" fillId="8" borderId="0" xfId="2" applyFont="1" applyFill="1" applyAlignment="1" applyProtection="1">
      <alignment vertical="center" wrapText="1"/>
    </xf>
    <xf numFmtId="0" fontId="6" fillId="0" borderId="0" xfId="2" applyFill="1" applyAlignment="1" applyProtection="1">
      <alignment vertical="center" wrapText="1"/>
    </xf>
    <xf numFmtId="3" fontId="9" fillId="0" borderId="0" xfId="0" applyNumberFormat="1" applyFont="1" applyFill="1" applyAlignment="1"/>
    <xf numFmtId="0" fontId="10" fillId="6" borderId="0" xfId="0" applyFont="1" applyFill="1"/>
    <xf numFmtId="0" fontId="10" fillId="6" borderId="2" xfId="0" applyFont="1" applyFill="1" applyBorder="1" applyAlignment="1"/>
    <xf numFmtId="0" fontId="10" fillId="6" borderId="0" xfId="4" applyFont="1" applyFill="1"/>
    <xf numFmtId="165" fontId="9" fillId="2" borderId="2" xfId="0" applyNumberFormat="1" applyFont="1" applyFill="1" applyBorder="1" applyAlignment="1">
      <alignment horizontal="right"/>
    </xf>
    <xf numFmtId="0" fontId="10" fillId="2" borderId="2" xfId="0" applyFont="1" applyFill="1" applyBorder="1" applyAlignment="1">
      <alignment horizontal="right" wrapText="1"/>
    </xf>
    <xf numFmtId="0" fontId="10" fillId="6" borderId="0" xfId="0" applyFont="1" applyFill="1" applyBorder="1" applyAlignment="1">
      <alignment horizontal="center"/>
    </xf>
    <xf numFmtId="0" fontId="9" fillId="6" borderId="0" xfId="0" applyFont="1" applyFill="1" applyAlignment="1"/>
    <xf numFmtId="0" fontId="10" fillId="2" borderId="2" xfId="0" applyFont="1" applyFill="1" applyBorder="1" applyAlignment="1">
      <alignment horizontal="right" wrapText="1"/>
    </xf>
    <xf numFmtId="0" fontId="8" fillId="6" borderId="0" xfId="0" applyFont="1" applyFill="1" applyAlignment="1">
      <alignment vertical="center" wrapText="1"/>
    </xf>
    <xf numFmtId="0" fontId="30" fillId="6" borderId="0" xfId="0" applyFont="1" applyFill="1" applyAlignment="1"/>
    <xf numFmtId="0" fontId="9" fillId="6" borderId="0" xfId="0" applyFont="1" applyFill="1" applyAlignment="1">
      <alignment vertical="center"/>
    </xf>
    <xf numFmtId="4" fontId="11" fillId="2" borderId="0" xfId="0" applyNumberFormat="1" applyFont="1" applyFill="1" applyBorder="1" applyAlignment="1">
      <alignment horizontal="right"/>
    </xf>
    <xf numFmtId="0" fontId="10" fillId="2" borderId="0" xfId="4" applyFont="1" applyFill="1" applyBorder="1" applyAlignment="1">
      <alignment horizontal="left"/>
    </xf>
    <xf numFmtId="0" fontId="31" fillId="0" borderId="0" xfId="0" applyNumberFormat="1" applyFont="1" applyFill="1" applyBorder="1" applyAlignment="1" applyProtection="1"/>
    <xf numFmtId="0" fontId="10" fillId="2" borderId="2" xfId="0" applyFont="1" applyFill="1" applyBorder="1" applyAlignment="1">
      <alignment horizontal="right" wrapText="1"/>
    </xf>
    <xf numFmtId="0" fontId="7" fillId="0" borderId="0" xfId="74" applyFont="1" applyAlignment="1"/>
    <xf numFmtId="0" fontId="10" fillId="6" borderId="0" xfId="74" applyFont="1" applyFill="1" applyBorder="1" applyAlignment="1"/>
    <xf numFmtId="0" fontId="10" fillId="2" borderId="0" xfId="74" applyFont="1" applyFill="1" applyAlignment="1"/>
    <xf numFmtId="0" fontId="10" fillId="0" borderId="0" xfId="74" applyFont="1" applyAlignment="1"/>
    <xf numFmtId="0" fontId="10" fillId="2" borderId="1" xfId="74" applyFont="1" applyFill="1" applyBorder="1" applyAlignment="1">
      <alignment horizontal="left" vertical="center"/>
    </xf>
    <xf numFmtId="0" fontId="10" fillId="2" borderId="1" xfId="74" applyFont="1" applyFill="1" applyBorder="1" applyAlignment="1">
      <alignment vertical="center"/>
    </xf>
    <xf numFmtId="0" fontId="10" fillId="0" borderId="0" xfId="74" applyFont="1" applyAlignment="1">
      <alignment vertical="center"/>
    </xf>
    <xf numFmtId="0" fontId="10" fillId="7" borderId="0" xfId="74" applyFont="1" applyFill="1" applyBorder="1" applyAlignment="1">
      <alignment horizontal="left" vertical="center"/>
    </xf>
    <xf numFmtId="0" fontId="9" fillId="0" borderId="0" xfId="74" applyFont="1" applyAlignment="1"/>
    <xf numFmtId="0" fontId="10" fillId="2" borderId="0" xfId="74" applyFont="1" applyFill="1" applyBorder="1" applyAlignment="1">
      <alignment horizontal="left" vertical="top"/>
    </xf>
    <xf numFmtId="0" fontId="10" fillId="2" borderId="0" xfId="74" applyFont="1" applyFill="1" applyBorder="1" applyAlignment="1">
      <alignment vertical="center"/>
    </xf>
    <xf numFmtId="0" fontId="8" fillId="0" borderId="0" xfId="74" applyFont="1" applyFill="1"/>
    <xf numFmtId="0" fontId="10" fillId="2" borderId="0" xfId="74" applyFont="1" applyFill="1" applyAlignment="1">
      <alignment horizontal="center"/>
    </xf>
    <xf numFmtId="0" fontId="9" fillId="0" borderId="0" xfId="74" applyFont="1" applyFill="1"/>
    <xf numFmtId="167" fontId="31" fillId="0" borderId="0" xfId="0" applyNumberFormat="1" applyFont="1" applyFill="1" applyBorder="1" applyAlignment="1" applyProtection="1"/>
    <xf numFmtId="0" fontId="9" fillId="0" borderId="0" xfId="74" applyFont="1" applyFill="1" applyBorder="1"/>
    <xf numFmtId="0" fontId="9" fillId="0" borderId="0" xfId="74" applyFont="1" applyFill="1" applyAlignment="1"/>
    <xf numFmtId="0" fontId="8" fillId="0" borderId="0" xfId="0" applyFont="1" applyFill="1" applyBorder="1" applyAlignment="1">
      <alignment vertical="center" wrapText="1"/>
    </xf>
    <xf numFmtId="0" fontId="10" fillId="2" borderId="0" xfId="74" applyFont="1" applyFill="1"/>
    <xf numFmtId="0" fontId="10" fillId="2" borderId="0" xfId="74" applyFont="1" applyFill="1" applyAlignment="1">
      <alignment horizontal="right"/>
    </xf>
    <xf numFmtId="0" fontId="9" fillId="2" borderId="0" xfId="74" applyFont="1" applyFill="1" applyAlignment="1"/>
    <xf numFmtId="0" fontId="9" fillId="2" borderId="0" xfId="74" applyFont="1" applyFill="1"/>
    <xf numFmtId="0" fontId="10" fillId="2" borderId="1" xfId="74" applyFont="1" applyFill="1" applyBorder="1" applyAlignment="1">
      <alignment horizontal="right" vertical="center"/>
    </xf>
    <xf numFmtId="0" fontId="10" fillId="0" borderId="0" xfId="74" applyFont="1" applyFill="1" applyBorder="1" applyAlignment="1">
      <alignment horizontal="right" vertical="center"/>
    </xf>
    <xf numFmtId="0" fontId="10" fillId="0" borderId="0" xfId="74" applyFont="1" applyFill="1" applyAlignment="1">
      <alignment horizontal="right" vertical="center"/>
    </xf>
    <xf numFmtId="165" fontId="10" fillId="2" borderId="0" xfId="74" applyNumberFormat="1" applyFont="1" applyFill="1" applyBorder="1" applyAlignment="1"/>
    <xf numFmtId="0" fontId="9" fillId="0" borderId="0" xfId="74" applyFont="1" applyFill="1" applyBorder="1" applyAlignment="1"/>
    <xf numFmtId="0" fontId="10" fillId="2" borderId="0" xfId="74" applyFont="1" applyFill="1" applyAlignment="1">
      <alignment horizontal="left"/>
    </xf>
    <xf numFmtId="0" fontId="10" fillId="0" borderId="0" xfId="74" applyFont="1" applyFill="1" applyBorder="1" applyAlignment="1"/>
    <xf numFmtId="0" fontId="10" fillId="0" borderId="0" xfId="74" applyFont="1" applyFill="1" applyAlignment="1"/>
    <xf numFmtId="0" fontId="13" fillId="2" borderId="0" xfId="74" applyFont="1" applyFill="1" applyBorder="1" applyAlignment="1">
      <alignment horizontal="left"/>
    </xf>
    <xf numFmtId="0" fontId="10" fillId="2" borderId="0" xfId="74" applyFont="1" applyFill="1" applyBorder="1" applyAlignment="1">
      <alignment horizontal="left"/>
    </xf>
    <xf numFmtId="0" fontId="13" fillId="2" borderId="2" xfId="74" applyFont="1" applyFill="1" applyBorder="1" applyAlignment="1">
      <alignment horizontal="left"/>
    </xf>
    <xf numFmtId="0" fontId="9" fillId="2" borderId="2" xfId="74" applyFont="1" applyFill="1" applyBorder="1" applyAlignment="1">
      <alignment horizontal="right"/>
    </xf>
    <xf numFmtId="0" fontId="9" fillId="2" borderId="0" xfId="74" applyFont="1" applyFill="1" applyBorder="1" applyAlignment="1">
      <alignment horizontal="right"/>
    </xf>
    <xf numFmtId="0" fontId="10" fillId="2" borderId="2" xfId="0" applyFont="1" applyFill="1" applyBorder="1" applyAlignment="1">
      <alignment horizontal="right" wrapText="1"/>
    </xf>
    <xf numFmtId="0" fontId="10" fillId="6" borderId="0" xfId="74" applyFont="1" applyFill="1"/>
    <xf numFmtId="0" fontId="10" fillId="0" borderId="0" xfId="74" applyFont="1" applyFill="1"/>
    <xf numFmtId="0" fontId="10" fillId="6" borderId="0" xfId="74" applyFont="1" applyFill="1" applyAlignment="1">
      <alignment horizontal="right" vertical="center"/>
    </xf>
    <xf numFmtId="0" fontId="9" fillId="6" borderId="0" xfId="74" applyFont="1" applyFill="1" applyBorder="1" applyAlignment="1"/>
    <xf numFmtId="0" fontId="10" fillId="6" borderId="0" xfId="74" applyFont="1" applyFill="1" applyAlignment="1"/>
    <xf numFmtId="0" fontId="9" fillId="6" borderId="0" xfId="74" applyFont="1" applyFill="1" applyAlignment="1"/>
    <xf numFmtId="0" fontId="7" fillId="0" borderId="0" xfId="74" applyFont="1" applyFill="1"/>
    <xf numFmtId="0" fontId="9" fillId="2" borderId="0" xfId="74" applyFont="1" applyFill="1" applyAlignment="1">
      <alignment horizontal="center"/>
    </xf>
    <xf numFmtId="0" fontId="9" fillId="2" borderId="1" xfId="74" applyFont="1" applyFill="1" applyBorder="1" applyAlignment="1">
      <alignment horizontal="center" vertical="center"/>
    </xf>
    <xf numFmtId="165" fontId="10" fillId="2" borderId="0" xfId="74" applyNumberFormat="1" applyFont="1" applyFill="1" applyBorder="1" applyAlignment="1">
      <alignment horizontal="right"/>
    </xf>
    <xf numFmtId="0" fontId="9" fillId="2" borderId="2" xfId="74" applyFont="1" applyFill="1" applyBorder="1"/>
    <xf numFmtId="0" fontId="9" fillId="2" borderId="2" xfId="74" applyFont="1" applyFill="1" applyBorder="1" applyAlignment="1">
      <alignment horizontal="center"/>
    </xf>
    <xf numFmtId="0" fontId="10" fillId="2" borderId="0" xfId="74" applyFont="1" applyFill="1" applyBorder="1" applyAlignment="1"/>
    <xf numFmtId="0" fontId="10" fillId="2" borderId="2" xfId="74" applyFont="1" applyFill="1" applyBorder="1" applyAlignment="1"/>
    <xf numFmtId="0" fontId="9" fillId="6" borderId="0" xfId="0" applyFont="1" applyFill="1" applyAlignment="1">
      <alignment vertical="top"/>
    </xf>
    <xf numFmtId="0" fontId="9" fillId="6" borderId="0" xfId="0" applyFont="1" applyFill="1" applyAlignment="1">
      <alignment vertical="center" wrapText="1"/>
    </xf>
    <xf numFmtId="0" fontId="10" fillId="6" borderId="0" xfId="74" applyFont="1" applyFill="1" applyAlignment="1">
      <alignment horizontal="center"/>
    </xf>
    <xf numFmtId="0" fontId="9" fillId="6" borderId="0" xfId="74" applyFont="1" applyFill="1"/>
    <xf numFmtId="0" fontId="10" fillId="6" borderId="0" xfId="4" applyFont="1" applyFill="1" applyBorder="1" applyAlignment="1">
      <alignment horizontal="center"/>
    </xf>
    <xf numFmtId="0" fontId="9" fillId="6" borderId="0" xfId="4" applyFont="1" applyFill="1" applyBorder="1" applyAlignment="1">
      <alignment horizontal="center"/>
    </xf>
    <xf numFmtId="166" fontId="9" fillId="6" borderId="0" xfId="74" applyNumberFormat="1" applyFont="1" applyFill="1" applyBorder="1" applyAlignment="1"/>
    <xf numFmtId="0" fontId="10" fillId="6" borderId="0" xfId="4" applyFont="1" applyFill="1" applyAlignment="1">
      <alignment horizontal="center" vertical="center" wrapText="1"/>
    </xf>
    <xf numFmtId="3" fontId="31" fillId="0" borderId="0" xfId="0" applyNumberFormat="1" applyFont="1" applyFill="1" applyBorder="1" applyAlignment="1" applyProtection="1"/>
    <xf numFmtId="165" fontId="9" fillId="0" borderId="0" xfId="74" applyNumberFormat="1" applyFont="1" applyFill="1" applyBorder="1" applyAlignment="1"/>
    <xf numFmtId="165" fontId="10" fillId="0" borderId="0" xfId="74" applyNumberFormat="1" applyFont="1" applyFill="1"/>
    <xf numFmtId="0" fontId="0" fillId="6" borderId="0" xfId="0" applyFill="1"/>
    <xf numFmtId="0" fontId="10" fillId="2" borderId="0" xfId="4" applyFont="1" applyFill="1" applyBorder="1" applyAlignment="1">
      <alignment horizontal="justify" vertical="center"/>
    </xf>
    <xf numFmtId="0" fontId="10" fillId="2" borderId="0" xfId="0" applyFont="1" applyFill="1" applyBorder="1" applyAlignment="1">
      <alignment horizontal="justify" vertical="center"/>
    </xf>
    <xf numFmtId="3" fontId="10" fillId="6" borderId="0" xfId="0" applyNumberFormat="1" applyFont="1" applyFill="1" applyBorder="1" applyAlignment="1">
      <alignment horizontal="right" vertical="center"/>
    </xf>
    <xf numFmtId="0" fontId="10" fillId="6" borderId="0" xfId="0" applyFont="1" applyFill="1" applyBorder="1" applyAlignment="1">
      <alignment horizontal="justify" vertical="center"/>
    </xf>
    <xf numFmtId="165" fontId="10" fillId="6" borderId="0" xfId="0" applyNumberFormat="1" applyFont="1" applyFill="1" applyBorder="1" applyAlignment="1">
      <alignment vertical="center"/>
    </xf>
    <xf numFmtId="0" fontId="10" fillId="6" borderId="2" xfId="0" applyFont="1" applyFill="1" applyBorder="1" applyAlignment="1">
      <alignment horizontal="left" wrapText="1"/>
    </xf>
    <xf numFmtId="0" fontId="10" fillId="2" borderId="0" xfId="0" applyFont="1" applyFill="1" applyBorder="1" applyAlignment="1">
      <alignment horizontal="left" vertical="center" wrapText="1"/>
    </xf>
    <xf numFmtId="0" fontId="9" fillId="6" borderId="0" xfId="5" applyFont="1" applyFill="1" applyBorder="1" applyAlignment="1"/>
    <xf numFmtId="165" fontId="10" fillId="6" borderId="0" xfId="4" applyNumberFormat="1" applyFont="1" applyFill="1" applyBorder="1" applyAlignment="1"/>
    <xf numFmtId="167" fontId="9" fillId="6" borderId="0" xfId="0" applyNumberFormat="1" applyFont="1" applyFill="1" applyAlignment="1"/>
    <xf numFmtId="0" fontId="23" fillId="9" borderId="0" xfId="2" applyFont="1" applyFill="1" applyAlignment="1" applyProtection="1"/>
    <xf numFmtId="0" fontId="10" fillId="6" borderId="2" xfId="0" applyFont="1" applyFill="1" applyBorder="1" applyAlignment="1">
      <alignment horizontal="right" wrapText="1"/>
    </xf>
    <xf numFmtId="0" fontId="10" fillId="6" borderId="4" xfId="4" applyFont="1" applyFill="1" applyBorder="1" applyAlignment="1"/>
    <xf numFmtId="0" fontId="25" fillId="0" borderId="0" xfId="0" applyFont="1" applyBorder="1" applyAlignment="1">
      <alignment horizontal="right" vertical="center" wrapText="1"/>
    </xf>
    <xf numFmtId="0" fontId="9" fillId="0" borderId="0" xfId="0" applyFont="1" applyFill="1" applyBorder="1"/>
    <xf numFmtId="165" fontId="10" fillId="0" borderId="0" xfId="0" applyNumberFormat="1" applyFont="1" applyFill="1" applyBorder="1" applyAlignment="1">
      <alignment horizontal="right"/>
    </xf>
    <xf numFmtId="3" fontId="9" fillId="0" borderId="0" xfId="0" applyNumberFormat="1" applyFont="1" applyFill="1" applyBorder="1"/>
    <xf numFmtId="167" fontId="9" fillId="0" borderId="0" xfId="0" applyNumberFormat="1" applyFont="1" applyBorder="1"/>
    <xf numFmtId="0" fontId="10" fillId="2" borderId="2" xfId="0" applyFont="1" applyFill="1" applyBorder="1" applyAlignment="1">
      <alignment horizontal="right" wrapText="1"/>
    </xf>
    <xf numFmtId="0" fontId="23" fillId="5" borderId="0" xfId="2" applyFont="1" applyFill="1" applyAlignment="1" applyProtection="1"/>
    <xf numFmtId="0" fontId="28" fillId="3" borderId="0" xfId="2" applyFont="1" applyFill="1" applyAlignment="1" applyProtection="1"/>
    <xf numFmtId="0" fontId="32" fillId="0" borderId="0" xfId="0" applyFont="1"/>
    <xf numFmtId="0" fontId="28" fillId="4" borderId="0" xfId="2" applyFont="1" applyFill="1" applyAlignment="1" applyProtection="1"/>
    <xf numFmtId="0" fontId="28" fillId="6" borderId="0" xfId="2" applyFont="1" applyFill="1" applyAlignment="1" applyProtection="1"/>
    <xf numFmtId="0" fontId="10" fillId="2" borderId="0" xfId="4" applyFont="1" applyFill="1" applyBorder="1" applyAlignment="1">
      <alignment horizontal="left"/>
    </xf>
    <xf numFmtId="0" fontId="10" fillId="2" borderId="2" xfId="0" applyFont="1" applyFill="1" applyBorder="1" applyAlignment="1">
      <alignment horizontal="right" wrapText="1"/>
    </xf>
    <xf numFmtId="0" fontId="10" fillId="6" borderId="2" xfId="0" applyFont="1" applyFill="1" applyBorder="1" applyAlignment="1">
      <alignment horizontal="right" wrapText="1"/>
    </xf>
    <xf numFmtId="0" fontId="10" fillId="0" borderId="0" xfId="0" applyFont="1" applyBorder="1" applyAlignment="1">
      <alignment horizontal="center" vertical="center" wrapText="1"/>
    </xf>
    <xf numFmtId="0" fontId="10" fillId="0" borderId="0" xfId="0" applyFont="1" applyBorder="1" applyAlignment="1">
      <alignment horizontal="center" wrapText="1"/>
    </xf>
    <xf numFmtId="0" fontId="10" fillId="6" borderId="0" xfId="0" applyFont="1" applyFill="1" applyBorder="1" applyAlignment="1">
      <alignment horizontal="center" wrapText="1"/>
    </xf>
    <xf numFmtId="0" fontId="10" fillId="2" borderId="2" xfId="0" applyFont="1" applyFill="1" applyBorder="1" applyAlignment="1">
      <alignment wrapText="1"/>
    </xf>
    <xf numFmtId="0" fontId="10" fillId="2" borderId="4" xfId="4" applyFont="1" applyFill="1" applyBorder="1" applyAlignment="1"/>
    <xf numFmtId="0" fontId="10" fillId="2" borderId="0" xfId="4" applyFont="1" applyFill="1" applyBorder="1" applyAlignment="1"/>
    <xf numFmtId="0" fontId="22" fillId="6" borderId="0" xfId="0" applyFont="1" applyFill="1" applyBorder="1" applyAlignment="1">
      <alignment horizontal="center" vertical="center" wrapText="1"/>
    </xf>
    <xf numFmtId="0" fontId="10" fillId="2" borderId="2" xfId="0" applyFont="1" applyFill="1" applyBorder="1" applyAlignment="1">
      <alignment horizontal="right" wrapText="1"/>
    </xf>
    <xf numFmtId="0" fontId="10" fillId="0" borderId="0" xfId="0" applyFont="1"/>
    <xf numFmtId="165" fontId="10" fillId="2" borderId="0" xfId="0" applyNumberFormat="1" applyFont="1" applyFill="1" applyBorder="1" applyAlignment="1">
      <alignment horizontal="right"/>
    </xf>
    <xf numFmtId="0" fontId="33" fillId="0" borderId="0" xfId="0" applyNumberFormat="1" applyFont="1" applyFill="1" applyBorder="1" applyAlignment="1" applyProtection="1"/>
    <xf numFmtId="0" fontId="10" fillId="2" borderId="2" xfId="0" applyFont="1" applyFill="1" applyBorder="1" applyAlignment="1">
      <alignment horizontal="right" wrapText="1"/>
    </xf>
    <xf numFmtId="0" fontId="10" fillId="2" borderId="2" xfId="4" applyFont="1" applyFill="1" applyBorder="1" applyAlignment="1"/>
    <xf numFmtId="0" fontId="13" fillId="6" borderId="8" xfId="75" applyFont="1" applyFill="1" applyBorder="1" applyAlignment="1">
      <alignment horizontal="left" vertical="center" wrapText="1"/>
    </xf>
    <xf numFmtId="0" fontId="13" fillId="6" borderId="6" xfId="75" applyFont="1" applyFill="1" applyBorder="1" applyAlignment="1">
      <alignment horizontal="left" vertical="center" wrapText="1"/>
    </xf>
    <xf numFmtId="0" fontId="13" fillId="6" borderId="5" xfId="75" applyFont="1" applyFill="1" applyBorder="1" applyAlignment="1">
      <alignment horizontal="left" vertical="center" wrapText="1"/>
    </xf>
    <xf numFmtId="0" fontId="10" fillId="2" borderId="0" xfId="0" applyFont="1" applyFill="1" applyBorder="1" applyAlignment="1"/>
    <xf numFmtId="0" fontId="10" fillId="2" borderId="0" xfId="5" applyFont="1" applyFill="1" applyBorder="1" applyAlignment="1">
      <alignment horizontal="right"/>
    </xf>
    <xf numFmtId="0" fontId="10" fillId="2" borderId="0" xfId="5" applyFont="1" applyFill="1" applyBorder="1" applyAlignment="1">
      <alignment horizontal="center"/>
    </xf>
    <xf numFmtId="0" fontId="9" fillId="2" borderId="0" xfId="5" applyFont="1" applyFill="1" applyBorder="1" applyAlignment="1">
      <alignment horizontal="center"/>
    </xf>
    <xf numFmtId="0" fontId="10" fillId="2" borderId="0" xfId="74" applyFont="1" applyFill="1" applyBorder="1" applyAlignment="1">
      <alignment horizontal="right"/>
    </xf>
    <xf numFmtId="0" fontId="10" fillId="2" borderId="0" xfId="74" applyFont="1" applyFill="1" applyBorder="1" applyAlignment="1">
      <alignment horizontal="center"/>
    </xf>
    <xf numFmtId="0" fontId="9" fillId="2" borderId="0" xfId="74" applyFont="1" applyFill="1" applyBorder="1" applyAlignment="1">
      <alignment horizontal="center"/>
    </xf>
    <xf numFmtId="0" fontId="10" fillId="2" borderId="0" xfId="3" applyFont="1" applyFill="1" applyBorder="1" applyAlignment="1">
      <alignment horizontal="left"/>
    </xf>
    <xf numFmtId="0" fontId="2" fillId="0" borderId="0" xfId="77"/>
    <xf numFmtId="168" fontId="9" fillId="0" borderId="0" xfId="4" applyNumberFormat="1" applyFont="1"/>
    <xf numFmtId="0" fontId="1" fillId="10" borderId="0" xfId="78" applyFill="1"/>
    <xf numFmtId="0" fontId="1" fillId="0" borderId="0" xfId="78"/>
    <xf numFmtId="168" fontId="7" fillId="0" borderId="0" xfId="5" applyNumberFormat="1" applyFont="1" applyBorder="1" applyAlignment="1"/>
    <xf numFmtId="0" fontId="10" fillId="0" borderId="0" xfId="4" applyFont="1" applyFill="1" applyAlignment="1">
      <alignment horizontal="left" wrapText="1"/>
    </xf>
    <xf numFmtId="164" fontId="10" fillId="2" borderId="0" xfId="4" applyNumberFormat="1" applyFont="1" applyFill="1" applyBorder="1" applyAlignment="1">
      <alignment horizontal="left" indent="1"/>
    </xf>
    <xf numFmtId="0" fontId="37" fillId="6" borderId="0" xfId="0" applyFont="1" applyFill="1" applyAlignment="1">
      <alignment vertical="justify" wrapText="1"/>
    </xf>
    <xf numFmtId="0" fontId="6" fillId="8" borderId="0" xfId="2" applyFill="1" applyAlignment="1" applyProtection="1">
      <alignment vertical="center" wrapText="1"/>
    </xf>
    <xf numFmtId="0" fontId="10" fillId="0" borderId="0" xfId="4" applyFont="1" applyFill="1" applyAlignment="1">
      <alignment horizontal="left" wrapText="1"/>
    </xf>
    <xf numFmtId="0" fontId="10" fillId="2" borderId="0" xfId="0" applyFont="1" applyFill="1" applyBorder="1" applyAlignment="1">
      <alignment horizontal="center" vertical="top"/>
    </xf>
    <xf numFmtId="0" fontId="10" fillId="2" borderId="0" xfId="4" applyFont="1" applyFill="1" applyAlignment="1">
      <alignment wrapText="1"/>
    </xf>
    <xf numFmtId="0" fontId="10" fillId="2" borderId="1" xfId="3" applyFont="1" applyFill="1" applyBorder="1" applyAlignment="1">
      <alignment horizontal="right" vertical="center" wrapText="1"/>
    </xf>
    <xf numFmtId="0" fontId="10" fillId="2" borderId="0" xfId="4" applyFont="1" applyFill="1" applyBorder="1" applyAlignment="1">
      <alignment horizontal="left" wrapText="1"/>
    </xf>
    <xf numFmtId="0" fontId="9" fillId="2" borderId="0" xfId="4" applyFont="1" applyFill="1" applyBorder="1" applyAlignment="1">
      <alignment horizontal="left" wrapText="1" indent="1"/>
    </xf>
    <xf numFmtId="0" fontId="9" fillId="2" borderId="0" xfId="4" applyFont="1" applyFill="1" applyBorder="1" applyAlignment="1">
      <alignment horizontal="center"/>
    </xf>
    <xf numFmtId="0" fontId="10" fillId="2" borderId="0" xfId="4" applyFont="1" applyFill="1" applyBorder="1" applyAlignment="1">
      <alignment horizontal="center" vertical="center"/>
    </xf>
    <xf numFmtId="0" fontId="9" fillId="2" borderId="0" xfId="0" applyFont="1" applyFill="1" applyBorder="1" applyAlignment="1">
      <alignment horizontal="center" vertical="top"/>
    </xf>
    <xf numFmtId="0" fontId="10" fillId="2" borderId="0" xfId="4" applyFont="1" applyFill="1" applyBorder="1" applyAlignment="1">
      <alignment horizontal="left" vertical="center" wrapText="1"/>
    </xf>
    <xf numFmtId="0" fontId="10" fillId="2" borderId="0" xfId="4" applyFont="1" applyFill="1" applyBorder="1" applyAlignment="1">
      <alignment vertical="center" wrapText="1"/>
    </xf>
    <xf numFmtId="3" fontId="10" fillId="2" borderId="3" xfId="4" applyNumberFormat="1" applyFont="1" applyFill="1" applyBorder="1" applyAlignment="1">
      <alignment horizontal="right"/>
    </xf>
    <xf numFmtId="3" fontId="9" fillId="2" borderId="0" xfId="4" applyNumberFormat="1" applyFont="1" applyFill="1" applyBorder="1" applyAlignment="1">
      <alignment horizontal="right"/>
    </xf>
    <xf numFmtId="0" fontId="9" fillId="2" borderId="0" xfId="4" applyFont="1" applyFill="1" applyBorder="1" applyAlignment="1">
      <alignment horizontal="center" vertical="center"/>
    </xf>
    <xf numFmtId="0" fontId="10" fillId="2" borderId="0" xfId="4" applyFont="1" applyFill="1" applyBorder="1" applyAlignment="1">
      <alignment horizontal="center" vertical="center" wrapText="1"/>
    </xf>
    <xf numFmtId="0" fontId="10" fillId="0" borderId="0" xfId="4" applyFont="1" applyFill="1"/>
    <xf numFmtId="0" fontId="9" fillId="2" borderId="0" xfId="4" applyFont="1" applyFill="1" applyBorder="1" applyAlignment="1">
      <alignment horizontal="left" vertical="center" wrapText="1" indent="1"/>
    </xf>
    <xf numFmtId="0" fontId="10" fillId="2" borderId="0" xfId="0" applyFont="1" applyFill="1" applyBorder="1" applyAlignment="1">
      <alignment horizontal="center" vertical="center" wrapText="1"/>
    </xf>
    <xf numFmtId="0" fontId="11" fillId="2" borderId="0" xfId="3" applyFont="1" applyFill="1" applyBorder="1" applyAlignment="1">
      <alignment horizontal="left" vertical="center"/>
    </xf>
    <xf numFmtId="0" fontId="10" fillId="2" borderId="0" xfId="0" applyFont="1" applyFill="1" applyBorder="1" applyAlignment="1">
      <alignment horizontal="center" vertical="center"/>
    </xf>
    <xf numFmtId="0" fontId="9" fillId="2" borderId="0" xfId="0" applyFont="1" applyFill="1" applyBorder="1" applyAlignment="1">
      <alignment horizontal="center" vertical="center"/>
    </xf>
    <xf numFmtId="0" fontId="10" fillId="2" borderId="0" xfId="4" applyFont="1" applyFill="1" applyBorder="1" applyAlignment="1">
      <alignment horizontal="left" vertical="center"/>
    </xf>
    <xf numFmtId="0" fontId="10" fillId="0" borderId="0" xfId="4" applyFont="1" applyFill="1" applyAlignment="1">
      <alignment horizontal="left" wrapText="1"/>
    </xf>
    <xf numFmtId="0" fontId="9" fillId="6" borderId="0" xfId="0" applyFont="1" applyFill="1" applyBorder="1" applyAlignment="1">
      <alignment horizontal="left" vertical="top" wrapText="1"/>
    </xf>
    <xf numFmtId="0" fontId="10" fillId="2" borderId="0" xfId="3" applyFont="1" applyFill="1" applyBorder="1" applyAlignment="1">
      <alignment horizontal="center" vertical="center" wrapText="1"/>
    </xf>
    <xf numFmtId="0" fontId="10" fillId="2" borderId="0" xfId="3" applyFont="1" applyFill="1" applyBorder="1" applyAlignment="1">
      <alignment horizontal="left" vertical="center"/>
    </xf>
    <xf numFmtId="167" fontId="31" fillId="0" borderId="0" xfId="0" applyNumberFormat="1" applyFont="1" applyFill="1" applyBorder="1" applyAlignment="1" applyProtection="1">
      <alignment horizontal="center"/>
    </xf>
    <xf numFmtId="165" fontId="9" fillId="6" borderId="0" xfId="4" applyNumberFormat="1" applyFont="1" applyFill="1" applyBorder="1" applyAlignment="1"/>
    <xf numFmtId="165" fontId="10" fillId="6" borderId="2" xfId="4" applyNumberFormat="1" applyFont="1" applyFill="1" applyBorder="1" applyAlignment="1"/>
    <xf numFmtId="165" fontId="10" fillId="6" borderId="0" xfId="4" applyNumberFormat="1" applyFont="1" applyFill="1" applyBorder="1" applyAlignment="1">
      <alignment horizontal="right"/>
    </xf>
    <xf numFmtId="165" fontId="9" fillId="6" borderId="0" xfId="4" applyNumberFormat="1" applyFont="1" applyFill="1" applyBorder="1" applyAlignment="1">
      <alignment horizontal="right"/>
    </xf>
    <xf numFmtId="165" fontId="10" fillId="6" borderId="2" xfId="4" applyNumberFormat="1" applyFont="1" applyFill="1" applyBorder="1" applyAlignment="1">
      <alignment horizontal="right"/>
    </xf>
    <xf numFmtId="165" fontId="9" fillId="0" borderId="0" xfId="74" applyNumberFormat="1" applyFont="1" applyFill="1"/>
    <xf numFmtId="165" fontId="9" fillId="0" borderId="2" xfId="74" applyNumberFormat="1" applyFont="1" applyFill="1" applyBorder="1"/>
    <xf numFmtId="0" fontId="10" fillId="2" borderId="0" xfId="74" applyFont="1" applyFill="1" applyBorder="1" applyAlignment="1">
      <alignment horizontal="right" vertical="center"/>
    </xf>
    <xf numFmtId="165" fontId="9" fillId="0" borderId="0" xfId="0" applyNumberFormat="1" applyFont="1" applyFill="1" applyAlignment="1"/>
    <xf numFmtId="165" fontId="10" fillId="0" borderId="0" xfId="74" applyNumberFormat="1" applyFont="1" applyFill="1" applyBorder="1" applyAlignment="1"/>
    <xf numFmtId="165" fontId="9" fillId="0" borderId="2" xfId="0" applyNumberFormat="1" applyFont="1" applyFill="1" applyBorder="1" applyAlignment="1"/>
    <xf numFmtId="0" fontId="10" fillId="0" borderId="0" xfId="74" applyFont="1" applyFill="1" applyBorder="1"/>
    <xf numFmtId="165" fontId="10" fillId="2" borderId="3" xfId="3" applyNumberFormat="1" applyFont="1" applyFill="1" applyBorder="1" applyAlignment="1">
      <alignment horizontal="right" vertical="center"/>
    </xf>
    <xf numFmtId="165" fontId="9" fillId="2" borderId="0" xfId="4" applyNumberFormat="1" applyFont="1" applyFill="1" applyBorder="1" applyAlignment="1">
      <alignment horizontal="right"/>
    </xf>
    <xf numFmtId="165" fontId="10" fillId="6" borderId="3" xfId="74" applyNumberFormat="1" applyFont="1" applyFill="1" applyBorder="1" applyAlignment="1"/>
    <xf numFmtId="165" fontId="10" fillId="6" borderId="0" xfId="74" applyNumberFormat="1" applyFont="1" applyFill="1" applyBorder="1" applyAlignment="1"/>
    <xf numFmtId="165" fontId="9" fillId="6" borderId="0" xfId="74" applyNumberFormat="1" applyFont="1" applyFill="1" applyBorder="1" applyAlignment="1"/>
    <xf numFmtId="165" fontId="9" fillId="6" borderId="2" xfId="74" applyNumberFormat="1" applyFont="1" applyFill="1" applyBorder="1" applyAlignment="1"/>
    <xf numFmtId="165" fontId="10" fillId="6" borderId="3" xfId="4" applyNumberFormat="1" applyFont="1" applyFill="1" applyBorder="1" applyAlignment="1"/>
    <xf numFmtId="165" fontId="9" fillId="6" borderId="2" xfId="4" applyNumberFormat="1" applyFont="1" applyFill="1" applyBorder="1" applyAlignment="1"/>
    <xf numFmtId="0" fontId="10" fillId="2" borderId="0" xfId="4" applyFont="1" applyFill="1" applyBorder="1" applyAlignment="1">
      <alignment wrapText="1"/>
    </xf>
    <xf numFmtId="165" fontId="10" fillId="2" borderId="0" xfId="4" applyNumberFormat="1" applyFont="1" applyFill="1" applyBorder="1" applyAlignment="1">
      <alignment horizontal="right" vertical="center"/>
    </xf>
    <xf numFmtId="165" fontId="9" fillId="2" borderId="0" xfId="4" applyNumberFormat="1" applyFont="1" applyFill="1" applyBorder="1" applyAlignment="1">
      <alignment horizontal="right" vertical="center"/>
    </xf>
    <xf numFmtId="4" fontId="10" fillId="2" borderId="3" xfId="3" applyNumberFormat="1" applyFont="1" applyFill="1" applyBorder="1" applyAlignment="1">
      <alignment horizontal="right" vertical="center"/>
    </xf>
    <xf numFmtId="165" fontId="10" fillId="2" borderId="3" xfId="74" applyNumberFormat="1" applyFont="1" applyFill="1" applyBorder="1" applyAlignment="1">
      <alignment vertical="center"/>
    </xf>
    <xf numFmtId="3" fontId="9" fillId="2" borderId="0" xfId="0" applyNumberFormat="1" applyFont="1" applyFill="1" applyBorder="1" applyAlignment="1">
      <alignment horizontal="right"/>
    </xf>
    <xf numFmtId="3" fontId="9" fillId="6" borderId="0" xfId="0" applyNumberFormat="1" applyFont="1" applyFill="1" applyBorder="1" applyAlignment="1">
      <alignment horizontal="right"/>
    </xf>
    <xf numFmtId="3" fontId="9" fillId="0" borderId="0" xfId="0" applyNumberFormat="1" applyFont="1" applyBorder="1"/>
    <xf numFmtId="3" fontId="10" fillId="2" borderId="3" xfId="3" applyNumberFormat="1" applyFont="1" applyFill="1" applyBorder="1" applyAlignment="1">
      <alignment horizontal="right"/>
    </xf>
    <xf numFmtId="3" fontId="9" fillId="2" borderId="0" xfId="3" applyNumberFormat="1" applyFont="1" applyFill="1" applyBorder="1" applyAlignment="1">
      <alignment horizontal="right"/>
    </xf>
    <xf numFmtId="3" fontId="10" fillId="2" borderId="2" xfId="3" applyNumberFormat="1" applyFont="1" applyFill="1" applyBorder="1" applyAlignment="1">
      <alignment horizontal="right"/>
    </xf>
    <xf numFmtId="3" fontId="10" fillId="6" borderId="3" xfId="0" applyNumberFormat="1" applyFont="1" applyFill="1" applyBorder="1" applyAlignment="1"/>
    <xf numFmtId="3" fontId="9" fillId="6" borderId="0" xfId="0" applyNumberFormat="1" applyFont="1" applyFill="1" applyBorder="1" applyAlignment="1"/>
    <xf numFmtId="3" fontId="9" fillId="6" borderId="2" xfId="0" applyNumberFormat="1" applyFont="1" applyFill="1" applyBorder="1" applyAlignment="1"/>
    <xf numFmtId="3" fontId="10" fillId="2" borderId="0" xfId="4" applyNumberFormat="1" applyFont="1" applyFill="1" applyBorder="1" applyAlignment="1"/>
    <xf numFmtId="3" fontId="9" fillId="2" borderId="0" xfId="4" applyNumberFormat="1" applyFont="1" applyFill="1" applyBorder="1" applyAlignment="1"/>
    <xf numFmtId="3" fontId="9" fillId="2" borderId="2" xfId="4" applyNumberFormat="1" applyFont="1" applyFill="1" applyBorder="1" applyAlignment="1"/>
    <xf numFmtId="3" fontId="10" fillId="2" borderId="2" xfId="4" applyNumberFormat="1" applyFont="1" applyFill="1" applyBorder="1" applyAlignment="1"/>
    <xf numFmtId="3" fontId="10" fillId="2" borderId="3" xfId="0" applyNumberFormat="1" applyFont="1" applyFill="1" applyBorder="1" applyAlignment="1"/>
    <xf numFmtId="3" fontId="9" fillId="2" borderId="0" xfId="0" applyNumberFormat="1" applyFont="1" applyFill="1" applyBorder="1" applyAlignment="1"/>
    <xf numFmtId="3" fontId="9" fillId="2" borderId="2" xfId="0" applyNumberFormat="1" applyFont="1" applyFill="1" applyBorder="1" applyAlignment="1"/>
    <xf numFmtId="3" fontId="10" fillId="2" borderId="3" xfId="4" applyNumberFormat="1" applyFont="1" applyFill="1" applyBorder="1" applyAlignment="1"/>
    <xf numFmtId="3" fontId="10" fillId="2" borderId="2" xfId="4" applyNumberFormat="1" applyFont="1" applyFill="1" applyBorder="1" applyAlignment="1">
      <alignment horizontal="right"/>
    </xf>
    <xf numFmtId="3" fontId="10" fillId="6" borderId="3" xfId="0" applyNumberFormat="1" applyFont="1" applyFill="1" applyBorder="1"/>
    <xf numFmtId="3" fontId="9" fillId="6" borderId="0" xfId="0" applyNumberFormat="1" applyFont="1" applyFill="1" applyBorder="1"/>
    <xf numFmtId="3" fontId="9" fillId="6" borderId="2" xfId="0" applyNumberFormat="1" applyFont="1" applyFill="1" applyBorder="1"/>
    <xf numFmtId="3" fontId="10" fillId="2" borderId="3" xfId="5" applyNumberFormat="1" applyFont="1" applyFill="1" applyBorder="1" applyAlignment="1"/>
    <xf numFmtId="3" fontId="9" fillId="2" borderId="0" xfId="5" applyNumberFormat="1" applyFont="1" applyFill="1" applyBorder="1" applyAlignment="1"/>
    <xf numFmtId="3" fontId="9" fillId="2" borderId="2" xfId="5" applyNumberFormat="1" applyFont="1" applyFill="1" applyBorder="1" applyAlignment="1"/>
    <xf numFmtId="3" fontId="11" fillId="2" borderId="3" xfId="0" applyNumberFormat="1" applyFont="1" applyFill="1" applyBorder="1" applyAlignment="1">
      <alignment horizontal="right"/>
    </xf>
    <xf numFmtId="3" fontId="13" fillId="2" borderId="0" xfId="0" applyNumberFormat="1" applyFont="1" applyFill="1" applyBorder="1" applyAlignment="1">
      <alignment horizontal="right"/>
    </xf>
    <xf numFmtId="3" fontId="13" fillId="2" borderId="2" xfId="0" applyNumberFormat="1" applyFont="1" applyFill="1" applyBorder="1" applyAlignment="1">
      <alignment horizontal="right"/>
    </xf>
    <xf numFmtId="3" fontId="10" fillId="6" borderId="0" xfId="5" applyNumberFormat="1" applyFont="1" applyFill="1" applyBorder="1" applyAlignment="1"/>
    <xf numFmtId="3" fontId="15" fillId="6" borderId="0" xfId="5" applyNumberFormat="1" applyFont="1" applyFill="1" applyBorder="1" applyAlignment="1"/>
    <xf numFmtId="3" fontId="15" fillId="6" borderId="2" xfId="5" applyNumberFormat="1" applyFont="1" applyFill="1" applyBorder="1" applyAlignment="1"/>
    <xf numFmtId="3" fontId="10" fillId="6" borderId="0" xfId="0" applyNumberFormat="1" applyFont="1" applyFill="1" applyBorder="1" applyAlignment="1">
      <alignment horizontal="right"/>
    </xf>
    <xf numFmtId="165" fontId="10" fillId="2" borderId="3" xfId="4" applyNumberFormat="1" applyFont="1" applyFill="1" applyBorder="1" applyAlignment="1">
      <alignment horizontal="right"/>
    </xf>
    <xf numFmtId="165" fontId="10" fillId="2" borderId="2" xfId="4" applyNumberFormat="1" applyFont="1" applyFill="1" applyBorder="1" applyAlignment="1">
      <alignment horizontal="right"/>
    </xf>
    <xf numFmtId="165" fontId="10" fillId="2" borderId="3" xfId="5" applyNumberFormat="1" applyFont="1" applyFill="1" applyBorder="1" applyAlignment="1"/>
    <xf numFmtId="165" fontId="9" fillId="2" borderId="0" xfId="5" applyNumberFormat="1" applyFont="1" applyFill="1" applyBorder="1" applyAlignment="1"/>
    <xf numFmtId="165" fontId="9" fillId="2" borderId="2" xfId="5" applyNumberFormat="1" applyFont="1" applyFill="1" applyBorder="1" applyAlignment="1"/>
    <xf numFmtId="165" fontId="10" fillId="2" borderId="3" xfId="4" applyNumberFormat="1" applyFont="1" applyFill="1" applyBorder="1" applyAlignment="1"/>
    <xf numFmtId="165" fontId="9" fillId="2" borderId="0" xfId="4" applyNumberFormat="1" applyFont="1" applyFill="1" applyBorder="1" applyAlignment="1"/>
    <xf numFmtId="165" fontId="9" fillId="2" borderId="2" xfId="4" applyNumberFormat="1" applyFont="1" applyFill="1" applyBorder="1" applyAlignment="1"/>
    <xf numFmtId="165" fontId="13" fillId="2" borderId="0" xfId="0" applyNumberFormat="1" applyFont="1" applyFill="1" applyBorder="1" applyAlignment="1">
      <alignment horizontal="right"/>
    </xf>
    <xf numFmtId="165" fontId="11" fillId="6" borderId="0" xfId="0" applyNumberFormat="1" applyFont="1" applyFill="1" applyBorder="1" applyAlignment="1">
      <alignment horizontal="right"/>
    </xf>
    <xf numFmtId="165" fontId="13" fillId="2" borderId="2" xfId="0" applyNumberFormat="1" applyFont="1" applyFill="1" applyBorder="1" applyAlignment="1">
      <alignment horizontal="right"/>
    </xf>
    <xf numFmtId="165" fontId="11" fillId="2" borderId="0" xfId="5" applyNumberFormat="1" applyFont="1" applyFill="1" applyBorder="1" applyAlignment="1">
      <alignment horizontal="right"/>
    </xf>
    <xf numFmtId="165" fontId="9" fillId="2" borderId="0" xfId="5" applyNumberFormat="1" applyFont="1" applyFill="1" applyBorder="1" applyAlignment="1">
      <alignment horizontal="right"/>
    </xf>
    <xf numFmtId="165" fontId="9" fillId="2" borderId="2" xfId="5" applyNumberFormat="1" applyFont="1" applyFill="1" applyBorder="1" applyAlignment="1">
      <alignment horizontal="right"/>
    </xf>
    <xf numFmtId="4" fontId="10" fillId="2" borderId="0" xfId="4" applyNumberFormat="1" applyFont="1" applyFill="1" applyBorder="1" applyAlignment="1">
      <alignment horizontal="right" vertical="center"/>
    </xf>
    <xf numFmtId="4" fontId="9" fillId="2" borderId="0" xfId="4" applyNumberFormat="1" applyFont="1" applyFill="1" applyBorder="1" applyAlignment="1">
      <alignment horizontal="right" vertical="center"/>
    </xf>
    <xf numFmtId="165" fontId="9" fillId="6" borderId="5" xfId="75" applyNumberFormat="1" applyFont="1" applyFill="1" applyBorder="1" applyAlignment="1">
      <alignment horizontal="right" vertical="center"/>
    </xf>
    <xf numFmtId="165" fontId="9" fillId="6" borderId="6" xfId="75" applyNumberFormat="1" applyFont="1" applyFill="1" applyBorder="1" applyAlignment="1">
      <alignment horizontal="right" vertical="center"/>
    </xf>
    <xf numFmtId="165" fontId="9" fillId="6" borderId="8" xfId="75" applyNumberFormat="1" applyFont="1" applyFill="1" applyBorder="1" applyAlignment="1">
      <alignment horizontal="right" vertical="center"/>
    </xf>
    <xf numFmtId="3" fontId="15" fillId="6" borderId="9" xfId="75" applyNumberFormat="1" applyFont="1" applyFill="1" applyBorder="1" applyAlignment="1">
      <alignment horizontal="right" vertical="center"/>
    </xf>
    <xf numFmtId="3" fontId="15" fillId="6" borderId="7" xfId="75" applyNumberFormat="1" applyFont="1" applyFill="1" applyBorder="1" applyAlignment="1">
      <alignment horizontal="right" vertical="center"/>
    </xf>
    <xf numFmtId="165" fontId="10" fillId="2" borderId="0" xfId="0" applyNumberFormat="1" applyFont="1" applyFill="1" applyAlignment="1"/>
    <xf numFmtId="165" fontId="9" fillId="2" borderId="0" xfId="0" applyNumberFormat="1" applyFont="1" applyFill="1" applyAlignment="1"/>
    <xf numFmtId="165" fontId="9" fillId="2" borderId="0" xfId="0" applyNumberFormat="1" applyFont="1" applyFill="1" applyBorder="1" applyAlignment="1"/>
    <xf numFmtId="165" fontId="9" fillId="2" borderId="2" xfId="0" applyNumberFormat="1" applyFont="1" applyFill="1" applyBorder="1" applyAlignment="1"/>
    <xf numFmtId="0" fontId="3" fillId="6" borderId="0" xfId="0" applyFont="1" applyFill="1" applyBorder="1"/>
    <xf numFmtId="0" fontId="10" fillId="2" borderId="4" xfId="4" applyFont="1" applyFill="1" applyBorder="1" applyAlignment="1">
      <alignment horizontal="left" vertical="center"/>
    </xf>
    <xf numFmtId="0" fontId="9" fillId="2" borderId="4" xfId="4" applyFont="1" applyFill="1" applyBorder="1" applyAlignment="1">
      <alignment wrapText="1"/>
    </xf>
    <xf numFmtId="0" fontId="9" fillId="2" borderId="4" xfId="4" applyFont="1" applyFill="1" applyBorder="1" applyAlignment="1">
      <alignment horizontal="right"/>
    </xf>
    <xf numFmtId="165" fontId="10" fillId="2" borderId="4" xfId="4" applyNumberFormat="1" applyFont="1" applyFill="1" applyBorder="1" applyAlignment="1">
      <alignment horizontal="right"/>
    </xf>
    <xf numFmtId="0" fontId="9" fillId="0" borderId="0" xfId="0" applyFont="1" applyFill="1" applyBorder="1" applyAlignment="1">
      <alignment horizontal="center" vertical="center"/>
    </xf>
    <xf numFmtId="0" fontId="10" fillId="2" borderId="4" xfId="4" applyFont="1" applyFill="1" applyBorder="1" applyAlignment="1">
      <alignment horizontal="left"/>
    </xf>
    <xf numFmtId="0" fontId="10" fillId="0" borderId="0" xfId="4" applyFont="1" applyFill="1" applyBorder="1" applyAlignment="1">
      <alignment horizontal="left" wrapText="1"/>
    </xf>
    <xf numFmtId="165" fontId="9" fillId="0" borderId="2" xfId="0" quotePrefix="1" applyNumberFormat="1" applyFont="1" applyFill="1" applyBorder="1" applyAlignment="1">
      <alignment horizontal="center"/>
    </xf>
    <xf numFmtId="165" fontId="13" fillId="2" borderId="2" xfId="0" applyNumberFormat="1" applyFont="1" applyFill="1" applyBorder="1" applyAlignment="1">
      <alignment horizontal="center"/>
    </xf>
    <xf numFmtId="0" fontId="36" fillId="11" borderId="10" xfId="0" applyFont="1" applyFill="1" applyBorder="1" applyAlignment="1">
      <alignment horizontal="center" vertical="center"/>
    </xf>
    <xf numFmtId="0" fontId="36" fillId="11" borderId="11" xfId="0" applyFont="1" applyFill="1" applyBorder="1" applyAlignment="1">
      <alignment horizontal="center" vertical="center"/>
    </xf>
    <xf numFmtId="0" fontId="36" fillId="11" borderId="12" xfId="0" applyFont="1" applyFill="1" applyBorder="1" applyAlignment="1">
      <alignment horizontal="center" vertical="center"/>
    </xf>
    <xf numFmtId="0" fontId="36" fillId="11" borderId="0" xfId="0" applyFont="1" applyFill="1" applyBorder="1" applyAlignment="1">
      <alignment horizontal="center" vertical="center"/>
    </xf>
    <xf numFmtId="0" fontId="37" fillId="11" borderId="0" xfId="0" applyFont="1" applyFill="1" applyBorder="1" applyAlignment="1">
      <alignment horizontal="justify" vertical="center" wrapText="1"/>
    </xf>
    <xf numFmtId="0" fontId="0" fillId="11" borderId="0" xfId="0" applyFill="1" applyBorder="1" applyAlignment="1">
      <alignment horizontal="justify" vertical="center"/>
    </xf>
    <xf numFmtId="0" fontId="37" fillId="6" borderId="0" xfId="0" applyFont="1" applyFill="1" applyBorder="1" applyAlignment="1">
      <alignment horizontal="justify" vertical="center" wrapText="1"/>
    </xf>
    <xf numFmtId="0" fontId="37" fillId="6" borderId="0" xfId="0" applyFont="1" applyFill="1" applyBorder="1" applyAlignment="1">
      <alignment horizontal="justify" vertical="center"/>
    </xf>
    <xf numFmtId="0" fontId="7" fillId="2" borderId="0" xfId="4" applyFont="1" applyFill="1" applyAlignment="1">
      <alignment horizontal="center" vertical="center" wrapText="1"/>
    </xf>
    <xf numFmtId="0" fontId="7" fillId="6" borderId="0" xfId="0" applyFont="1" applyFill="1" applyAlignment="1">
      <alignment horizontal="center" vertical="center"/>
    </xf>
    <xf numFmtId="0" fontId="7" fillId="2" borderId="0" xfId="4" applyFont="1" applyFill="1" applyAlignment="1">
      <alignment horizontal="center" vertical="center"/>
    </xf>
    <xf numFmtId="0" fontId="7" fillId="6" borderId="0" xfId="4" applyFont="1" applyFill="1" applyAlignment="1">
      <alignment horizontal="center" vertical="center" wrapText="1"/>
    </xf>
    <xf numFmtId="0" fontId="7" fillId="2" borderId="0" xfId="0" applyFont="1" applyFill="1" applyAlignment="1">
      <alignment horizontal="center" vertical="center"/>
    </xf>
    <xf numFmtId="0" fontId="7" fillId="6" borderId="0" xfId="4" applyFont="1" applyFill="1" applyBorder="1" applyAlignment="1">
      <alignment horizontal="center" vertical="center" wrapText="1"/>
    </xf>
    <xf numFmtId="0" fontId="10" fillId="2" borderId="4" xfId="4" applyFont="1" applyFill="1" applyBorder="1" applyAlignment="1">
      <alignment horizontal="left" wrapText="1"/>
    </xf>
    <xf numFmtId="0" fontId="7" fillId="2" borderId="0" xfId="5" applyFont="1" applyFill="1" applyAlignment="1">
      <alignment horizontal="center" vertical="center" wrapText="1"/>
    </xf>
    <xf numFmtId="0" fontId="7" fillId="6" borderId="0" xfId="5" applyFont="1" applyFill="1" applyAlignment="1">
      <alignment horizontal="center" vertical="center" wrapText="1"/>
    </xf>
    <xf numFmtId="0" fontId="7" fillId="2" borderId="0" xfId="0" applyFont="1" applyFill="1" applyBorder="1" applyAlignment="1">
      <alignment horizontal="center" vertical="center" wrapText="1"/>
    </xf>
    <xf numFmtId="0" fontId="9" fillId="2" borderId="0" xfId="0" applyFont="1" applyFill="1" applyBorder="1" applyAlignment="1">
      <alignment horizontal="left" vertical="top" wrapText="1"/>
    </xf>
    <xf numFmtId="0" fontId="10" fillId="6" borderId="4" xfId="4" applyFont="1" applyFill="1" applyBorder="1" applyAlignment="1">
      <alignment horizontal="left" vertical="center" wrapText="1"/>
    </xf>
    <xf numFmtId="0" fontId="7" fillId="6" borderId="0" xfId="74" applyFont="1" applyFill="1" applyAlignment="1">
      <alignment horizontal="center" vertical="top" wrapText="1"/>
    </xf>
    <xf numFmtId="0" fontId="10" fillId="6" borderId="0" xfId="4" applyFont="1" applyFill="1" applyAlignment="1">
      <alignment horizontal="left" wrapText="1"/>
    </xf>
    <xf numFmtId="0" fontId="7" fillId="6" borderId="0" xfId="74" applyFont="1" applyFill="1" applyAlignment="1">
      <alignment horizontal="center" vertical="center" wrapText="1"/>
    </xf>
    <xf numFmtId="0" fontId="9" fillId="0" borderId="0" xfId="4" applyFont="1" applyFill="1" applyAlignment="1">
      <alignment horizontal="left" wrapText="1"/>
    </xf>
    <xf numFmtId="0" fontId="9" fillId="2" borderId="0" xfId="4" applyFont="1" applyFill="1" applyAlignment="1">
      <alignment horizontal="left" vertical="top" wrapText="1"/>
    </xf>
    <xf numFmtId="0" fontId="7" fillId="6" borderId="0" xfId="0" applyFont="1" applyFill="1" applyBorder="1" applyAlignment="1">
      <alignment horizontal="center" vertical="center" wrapText="1"/>
    </xf>
    <xf numFmtId="0" fontId="10" fillId="6" borderId="0" xfId="4" applyFont="1" applyFill="1" applyAlignment="1">
      <alignment horizontal="left" vertical="top" wrapText="1"/>
    </xf>
    <xf numFmtId="0" fontId="9" fillId="0" borderId="0" xfId="4" applyFont="1" applyFill="1" applyAlignment="1">
      <alignment horizontal="left" vertical="center" wrapText="1"/>
    </xf>
    <xf numFmtId="0" fontId="9" fillId="2" borderId="0" xfId="4" applyFont="1" applyFill="1" applyAlignment="1">
      <alignment horizontal="left" vertical="center" wrapText="1"/>
    </xf>
    <xf numFmtId="0" fontId="7" fillId="2" borderId="0" xfId="74" applyFont="1" applyFill="1" applyAlignment="1">
      <alignment horizontal="center" vertical="center" wrapText="1"/>
    </xf>
    <xf numFmtId="0" fontId="10" fillId="0" borderId="0" xfId="4" applyFont="1" applyFill="1" applyBorder="1" applyAlignment="1">
      <alignment horizontal="left" wrapText="1"/>
    </xf>
    <xf numFmtId="0" fontId="9" fillId="6" borderId="0" xfId="0" applyFont="1" applyFill="1" applyBorder="1" applyAlignment="1">
      <alignment horizontal="left" vertical="top" wrapText="1"/>
    </xf>
    <xf numFmtId="0" fontId="9" fillId="6" borderId="4" xfId="4" applyFont="1" applyFill="1" applyBorder="1" applyAlignment="1">
      <alignment horizontal="left" vertical="center" wrapText="1"/>
    </xf>
    <xf numFmtId="0" fontId="10" fillId="6" borderId="0" xfId="4" applyFont="1" applyFill="1" applyAlignment="1">
      <alignment horizontal="left" vertical="center" wrapText="1"/>
    </xf>
    <xf numFmtId="0" fontId="7" fillId="6" borderId="0" xfId="5" applyFont="1" applyFill="1" applyBorder="1" applyAlignment="1">
      <alignment horizontal="center" vertical="center" wrapText="1"/>
    </xf>
    <xf numFmtId="0" fontId="10" fillId="0" borderId="0" xfId="4" applyFont="1" applyFill="1" applyAlignment="1">
      <alignment horizontal="left" wrapText="1"/>
    </xf>
    <xf numFmtId="0" fontId="7" fillId="2" borderId="0" xfId="5" applyFont="1" applyFill="1" applyAlignment="1">
      <alignment horizontal="center" vertical="center"/>
    </xf>
    <xf numFmtId="0" fontId="9" fillId="2" borderId="0" xfId="4" applyFont="1" applyFill="1" applyAlignment="1">
      <alignment horizontal="left"/>
    </xf>
    <xf numFmtId="0" fontId="7" fillId="2" borderId="0" xfId="5" applyFont="1" applyFill="1" applyBorder="1" applyAlignment="1">
      <alignment horizontal="center" vertical="center" wrapText="1"/>
    </xf>
    <xf numFmtId="0" fontId="11" fillId="6" borderId="8" xfId="75" applyFont="1" applyFill="1" applyBorder="1" applyAlignment="1">
      <alignment horizontal="left" vertical="top" wrapText="1"/>
    </xf>
    <xf numFmtId="0" fontId="11" fillId="6" borderId="6" xfId="75" applyFont="1" applyFill="1" applyBorder="1" applyAlignment="1">
      <alignment horizontal="left" vertical="top" wrapText="1"/>
    </xf>
    <xf numFmtId="0" fontId="11" fillId="6" borderId="7" xfId="75" applyFont="1" applyFill="1" applyBorder="1" applyAlignment="1">
      <alignment horizontal="left" vertical="top" wrapText="1"/>
    </xf>
    <xf numFmtId="0" fontId="13" fillId="6" borderId="8" xfId="75" applyFont="1" applyFill="1" applyBorder="1" applyAlignment="1">
      <alignment horizontal="left" vertical="center" wrapText="1"/>
    </xf>
    <xf numFmtId="0" fontId="13" fillId="6" borderId="6" xfId="75" applyFont="1" applyFill="1" applyBorder="1" applyAlignment="1">
      <alignment horizontal="left" vertical="center" wrapText="1"/>
    </xf>
    <xf numFmtId="0" fontId="34" fillId="6" borderId="7" xfId="75" applyFont="1" applyFill="1" applyBorder="1" applyAlignment="1">
      <alignment horizontal="left" vertical="center" wrapText="1"/>
    </xf>
    <xf numFmtId="0" fontId="34" fillId="6" borderId="9" xfId="75" applyFont="1" applyFill="1" applyBorder="1" applyAlignment="1">
      <alignment horizontal="left" vertical="center" wrapText="1"/>
    </xf>
    <xf numFmtId="0" fontId="11" fillId="6" borderId="9" xfId="75" applyFont="1" applyFill="1" applyBorder="1" applyAlignment="1">
      <alignment horizontal="left" vertical="top" wrapText="1"/>
    </xf>
    <xf numFmtId="0" fontId="11" fillId="6" borderId="5" xfId="75" applyFont="1" applyFill="1" applyBorder="1" applyAlignment="1">
      <alignment horizontal="left" vertical="top" wrapText="1"/>
    </xf>
    <xf numFmtId="0" fontId="13" fillId="6" borderId="5" xfId="75" applyFont="1" applyFill="1" applyBorder="1" applyAlignment="1">
      <alignment horizontal="left" vertical="center" wrapText="1"/>
    </xf>
    <xf numFmtId="0" fontId="9" fillId="0" borderId="0" xfId="0" applyFont="1" applyBorder="1" applyAlignment="1">
      <alignment horizontal="left" vertical="center" wrapText="1"/>
    </xf>
    <xf numFmtId="0" fontId="9" fillId="2" borderId="0" xfId="0" applyFont="1" applyFill="1" applyBorder="1" applyAlignment="1">
      <alignment horizontal="left" vertical="top"/>
    </xf>
    <xf numFmtId="0" fontId="37" fillId="6" borderId="0" xfId="0" applyFont="1" applyFill="1" applyAlignment="1">
      <alignment horizontal="justify" vertical="center" wrapText="1"/>
    </xf>
    <xf numFmtId="0" fontId="40" fillId="11" borderId="13" xfId="0" applyFont="1" applyFill="1" applyBorder="1" applyAlignment="1">
      <alignment horizontal="left" vertical="center"/>
    </xf>
    <xf numFmtId="0" fontId="40" fillId="11" borderId="14" xfId="0" applyFont="1" applyFill="1" applyBorder="1" applyAlignment="1">
      <alignment horizontal="left" vertical="center"/>
    </xf>
    <xf numFmtId="0" fontId="40" fillId="11" borderId="15" xfId="0" applyFont="1" applyFill="1" applyBorder="1" applyAlignment="1">
      <alignment horizontal="left" vertical="center"/>
    </xf>
    <xf numFmtId="0" fontId="40" fillId="11" borderId="0" xfId="0" applyFont="1" applyFill="1" applyBorder="1" applyAlignment="1">
      <alignment horizontal="left" vertical="center"/>
    </xf>
    <xf numFmtId="0" fontId="37" fillId="6" borderId="0" xfId="0" applyFont="1" applyFill="1" applyAlignment="1">
      <alignment horizontal="justify" vertical="justify" wrapText="1"/>
    </xf>
    <xf numFmtId="0" fontId="37" fillId="6" borderId="0" xfId="0" applyFont="1" applyFill="1" applyAlignment="1">
      <alignment horizontal="justify" vertical="justify"/>
    </xf>
    <xf numFmtId="0" fontId="37" fillId="6" borderId="0" xfId="0" applyFont="1" applyFill="1" applyAlignment="1">
      <alignment horizontal="justify" vertical="center"/>
    </xf>
    <xf numFmtId="0" fontId="43" fillId="6" borderId="0" xfId="0" applyFont="1" applyFill="1" applyAlignment="1">
      <alignment horizontal="justify" vertical="center" wrapText="1"/>
    </xf>
    <xf numFmtId="0" fontId="42" fillId="6" borderId="0" xfId="0" quotePrefix="1" applyFont="1" applyFill="1" applyAlignment="1">
      <alignment horizontal="justify" vertical="top" wrapText="1"/>
    </xf>
    <xf numFmtId="0" fontId="37" fillId="6" borderId="0" xfId="0" quotePrefix="1" applyFont="1" applyFill="1" applyAlignment="1">
      <alignment horizontal="left" vertical="center" wrapText="1"/>
    </xf>
    <xf numFmtId="0" fontId="37" fillId="6" borderId="0" xfId="0" applyFont="1" applyFill="1" applyAlignment="1">
      <alignment horizontal="left" vertical="center" wrapText="1"/>
    </xf>
  </cellXfs>
  <cellStyles count="79">
    <cellStyle name="Euro" xfId="1" xr:uid="{00000000-0005-0000-0000-000000000000}"/>
    <cellStyle name="Hiperligação" xfId="2" builtinId="8"/>
    <cellStyle name="Normal" xfId="0" builtinId="0"/>
    <cellStyle name="Normal 3" xfId="78" xr:uid="{00000000-0005-0000-0000-000003000000}"/>
    <cellStyle name="Normal 3 2" xfId="77" xr:uid="{00000000-0005-0000-0000-000004000000}"/>
    <cellStyle name="Normal 3 3" xfId="76" xr:uid="{00000000-0005-0000-0000-000005000000}"/>
    <cellStyle name="Normal 4 2" xfId="6" xr:uid="{00000000-0005-0000-0000-000006000000}"/>
    <cellStyle name="Normal_caeremuna" xfId="3" xr:uid="{00000000-0005-0000-0000-000008000000}"/>
    <cellStyle name="Normal_ee05" xfId="4" xr:uid="{00000000-0005-0000-0000-000009000000}"/>
    <cellStyle name="Normal_Folha2" xfId="75" xr:uid="{00000000-0005-0000-0000-00000A000000}"/>
    <cellStyle name="Normal_qp_emprego06" xfId="5" xr:uid="{00000000-0005-0000-0000-00000B000000}"/>
    <cellStyle name="Normal_qp_emprego06 2" xfId="74" xr:uid="{00000000-0005-0000-0000-00000C000000}"/>
    <cellStyle name="style1386169271439" xfId="11" xr:uid="{00000000-0005-0000-0000-00000D000000}"/>
    <cellStyle name="style1386169271439 2" xfId="55" xr:uid="{00000000-0005-0000-0000-00000E000000}"/>
    <cellStyle name="style1386169271674" xfId="12" xr:uid="{00000000-0005-0000-0000-00000F000000}"/>
    <cellStyle name="style1386169271674 2" xfId="56" xr:uid="{00000000-0005-0000-0000-000010000000}"/>
    <cellStyle name="style1386169271908" xfId="14" xr:uid="{00000000-0005-0000-0000-000011000000}"/>
    <cellStyle name="style1386169271908 2" xfId="58" xr:uid="{00000000-0005-0000-0000-000012000000}"/>
    <cellStyle name="style1386169272361" xfId="8" xr:uid="{00000000-0005-0000-0000-000013000000}"/>
    <cellStyle name="style1386169272361 2" xfId="52" xr:uid="{00000000-0005-0000-0000-000014000000}"/>
    <cellStyle name="style1386169272502" xfId="10" xr:uid="{00000000-0005-0000-0000-000015000000}"/>
    <cellStyle name="style1386169272502 2" xfId="54" xr:uid="{00000000-0005-0000-0000-000016000000}"/>
    <cellStyle name="style1386169273189" xfId="7" xr:uid="{00000000-0005-0000-0000-000017000000}"/>
    <cellStyle name="style1386169273189 2" xfId="51" xr:uid="{00000000-0005-0000-0000-000018000000}"/>
    <cellStyle name="style1386169273283" xfId="9" xr:uid="{00000000-0005-0000-0000-000019000000}"/>
    <cellStyle name="style1386169273283 2" xfId="53" xr:uid="{00000000-0005-0000-0000-00001A000000}"/>
    <cellStyle name="style1386169275549" xfId="13" xr:uid="{00000000-0005-0000-0000-00001B000000}"/>
    <cellStyle name="style1386169275549 2" xfId="57" xr:uid="{00000000-0005-0000-0000-00001C000000}"/>
    <cellStyle name="style1386170078719" xfId="19" xr:uid="{00000000-0005-0000-0000-00001D000000}"/>
    <cellStyle name="style1386170078719 2" xfId="63" xr:uid="{00000000-0005-0000-0000-00001E000000}"/>
    <cellStyle name="style1386170078922" xfId="20" xr:uid="{00000000-0005-0000-0000-00001F000000}"/>
    <cellStyle name="style1386170078922 2" xfId="64" xr:uid="{00000000-0005-0000-0000-000020000000}"/>
    <cellStyle name="style1386170079157" xfId="22" xr:uid="{00000000-0005-0000-0000-000021000000}"/>
    <cellStyle name="style1386170079157 2" xfId="66" xr:uid="{00000000-0005-0000-0000-000022000000}"/>
    <cellStyle name="style1386170079594" xfId="16" xr:uid="{00000000-0005-0000-0000-000023000000}"/>
    <cellStyle name="style1386170079594 2" xfId="60" xr:uid="{00000000-0005-0000-0000-000024000000}"/>
    <cellStyle name="style1386170079672" xfId="18" xr:uid="{00000000-0005-0000-0000-000025000000}"/>
    <cellStyle name="style1386170079672 2" xfId="62" xr:uid="{00000000-0005-0000-0000-000026000000}"/>
    <cellStyle name="style1386170080235" xfId="15" xr:uid="{00000000-0005-0000-0000-000027000000}"/>
    <cellStyle name="style1386170080235 2" xfId="59" xr:uid="{00000000-0005-0000-0000-000028000000}"/>
    <cellStyle name="style1386170080313" xfId="17" xr:uid="{00000000-0005-0000-0000-000029000000}"/>
    <cellStyle name="style1386170080313 2" xfId="61" xr:uid="{00000000-0005-0000-0000-00002A000000}"/>
    <cellStyle name="style1386170080735" xfId="23" xr:uid="{00000000-0005-0000-0000-00002B000000}"/>
    <cellStyle name="style1386170080735 2" xfId="67" xr:uid="{00000000-0005-0000-0000-00002C000000}"/>
    <cellStyle name="style1386170080829" xfId="24" xr:uid="{00000000-0005-0000-0000-00002D000000}"/>
    <cellStyle name="style1386170080829 2" xfId="68" xr:uid="{00000000-0005-0000-0000-00002E000000}"/>
    <cellStyle name="style1386170080938" xfId="25" xr:uid="{00000000-0005-0000-0000-00002F000000}"/>
    <cellStyle name="style1386170080938 2" xfId="69" xr:uid="{00000000-0005-0000-0000-000030000000}"/>
    <cellStyle name="style1386170082172" xfId="21" xr:uid="{00000000-0005-0000-0000-000031000000}"/>
    <cellStyle name="style1386170082172 2" xfId="65" xr:uid="{00000000-0005-0000-0000-000032000000}"/>
    <cellStyle name="style1386177057576" xfId="33" xr:uid="{00000000-0005-0000-0000-000033000000}"/>
    <cellStyle name="style1386177057826" xfId="36" xr:uid="{00000000-0005-0000-0000-000034000000}"/>
    <cellStyle name="style1386177058123" xfId="40" xr:uid="{00000000-0005-0000-0000-000035000000}"/>
    <cellStyle name="style1386177058638" xfId="37" xr:uid="{00000000-0005-0000-0000-000036000000}"/>
    <cellStyle name="style1386177059982" xfId="32" xr:uid="{00000000-0005-0000-0000-000037000000}"/>
    <cellStyle name="style1386177060076" xfId="35" xr:uid="{00000000-0005-0000-0000-000038000000}"/>
    <cellStyle name="style1386177060232" xfId="39" xr:uid="{00000000-0005-0000-0000-000039000000}"/>
    <cellStyle name="style1386177060310" xfId="38" xr:uid="{00000000-0005-0000-0000-00003A000000}"/>
    <cellStyle name="style1386177060404" xfId="34" xr:uid="{00000000-0005-0000-0000-00003B000000}"/>
    <cellStyle name="style1386177060529" xfId="41" xr:uid="{00000000-0005-0000-0000-00003C000000}"/>
    <cellStyle name="style1386178399538" xfId="26" xr:uid="{00000000-0005-0000-0000-00003D000000}"/>
    <cellStyle name="style1386178399538 2" xfId="70" xr:uid="{00000000-0005-0000-0000-00003E000000}"/>
    <cellStyle name="style1386178400116" xfId="27" xr:uid="{00000000-0005-0000-0000-00003F000000}"/>
    <cellStyle name="style1386178400116 2" xfId="71" xr:uid="{00000000-0005-0000-0000-000040000000}"/>
    <cellStyle name="style1386178799571" xfId="28" xr:uid="{00000000-0005-0000-0000-000041000000}"/>
    <cellStyle name="style1386178799571 2" xfId="72" xr:uid="{00000000-0005-0000-0000-000042000000}"/>
    <cellStyle name="style1386178799743" xfId="29" xr:uid="{00000000-0005-0000-0000-000043000000}"/>
    <cellStyle name="style1386178799743 2" xfId="73" xr:uid="{00000000-0005-0000-0000-000044000000}"/>
    <cellStyle name="style1386244786845" xfId="30" xr:uid="{00000000-0005-0000-0000-000045000000}"/>
    <cellStyle name="style1386245268236" xfId="31" xr:uid="{00000000-0005-0000-0000-000046000000}"/>
    <cellStyle name="style1386256697709" xfId="43" xr:uid="{00000000-0005-0000-0000-000047000000}"/>
    <cellStyle name="style1386256697959" xfId="46" xr:uid="{00000000-0005-0000-0000-000048000000}"/>
    <cellStyle name="style1386256698334" xfId="49" xr:uid="{00000000-0005-0000-0000-000049000000}"/>
    <cellStyle name="style1386256698693" xfId="47" xr:uid="{00000000-0005-0000-0000-00004A000000}"/>
    <cellStyle name="style1386256700272" xfId="42" xr:uid="{00000000-0005-0000-0000-00004B000000}"/>
    <cellStyle name="style1386256700365" xfId="45" xr:uid="{00000000-0005-0000-0000-00004C000000}"/>
    <cellStyle name="style1386256700522" xfId="48" xr:uid="{00000000-0005-0000-0000-00004D000000}"/>
    <cellStyle name="style1386256700615" xfId="44" xr:uid="{00000000-0005-0000-0000-00004E000000}"/>
    <cellStyle name="style1386256700709" xfId="50" xr:uid="{00000000-0005-0000-0000-00004F000000}"/>
  </cellStyles>
  <dxfs count="1292">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font>
        <b/>
        <i val="0"/>
        <color rgb="FFFFFF00"/>
      </font>
      <fill>
        <patternFill>
          <bgColor rgb="FFFF0000"/>
        </patternFill>
      </fill>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font>
        <b/>
        <i val="0"/>
        <color rgb="FFFFFF00"/>
      </font>
      <fill>
        <patternFill>
          <bgColor rgb="FFFF0000"/>
        </patternFill>
      </fill>
    </dxf>
    <dxf>
      <numFmt numFmtId="169" formatCode="###0;###0;\-"/>
    </dxf>
    <dxf>
      <numFmt numFmtId="169" formatCode="###0;###0;\-"/>
    </dxf>
    <dxf>
      <font>
        <b/>
        <i val="0"/>
        <color rgb="FFFFFF00"/>
      </font>
      <fill>
        <patternFill>
          <bgColor rgb="FFFF0000"/>
        </patternFill>
      </fill>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font>
        <b/>
        <i val="0"/>
        <color rgb="FFFFFF00"/>
      </font>
      <fill>
        <patternFill>
          <bgColor rgb="FFFF0000"/>
        </patternFill>
      </fill>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font>
        <b/>
        <i val="0"/>
        <color rgb="FFFFFF00"/>
      </font>
      <fill>
        <patternFill>
          <bgColor rgb="FFFF0000"/>
        </patternFill>
      </fill>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font>
        <b/>
        <i val="0"/>
        <color rgb="FFFFFF00"/>
      </font>
      <fill>
        <patternFill>
          <bgColor rgb="FFFF0000"/>
        </patternFill>
      </fill>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font>
        <b/>
        <i val="0"/>
        <color rgb="FFFFFF00"/>
      </font>
      <fill>
        <patternFill>
          <bgColor rgb="FFFF0000"/>
        </patternFill>
      </fill>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font>
        <b/>
        <i val="0"/>
        <color rgb="FFFFFF00"/>
      </font>
      <fill>
        <patternFill>
          <bgColor rgb="FFFF0000"/>
        </patternFill>
      </fill>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font>
        <b/>
        <i val="0"/>
        <color rgb="FFFFFF00"/>
      </font>
      <fill>
        <patternFill>
          <bgColor rgb="FFFF0000"/>
        </patternFill>
      </fill>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556B81"/>
      <rgbColor rgb="00DBA9B3"/>
      <rgbColor rgb="00E1EAEF"/>
      <rgbColor rgb="00800000"/>
      <rgbColor rgb="00660066"/>
      <rgbColor rgb="00FF8080"/>
      <rgbColor rgb="000066CC"/>
      <rgbColor rgb="00CCCCFF"/>
      <rgbColor rgb="00DADAD8"/>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E600"/>
      <color rgb="FFDBA9B3"/>
      <color rgb="FFE1EAEF"/>
      <color rgb="FF415263"/>
      <color rgb="FF842F36"/>
      <color rgb="FFF0C2D9"/>
      <color rgb="FFFFB7C8"/>
      <color rgb="FF993366"/>
      <color rgb="FF00467A"/>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s>
</file>

<file path=xl/drawings/_rels/drawing1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37;ndice de quadros'!A1"/></Relationships>
</file>

<file path=xl/drawings/_rels/drawing1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37;ndice de quadros'!A1"/></Relationships>
</file>

<file path=xl/drawings/_rels/drawing1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37;ndice de quadros'!A1"/></Relationships>
</file>

<file path=xl/drawings/_rels/drawing14.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hyperlink" Target="#'&#237;ndice de quadros'!A1"/></Relationships>
</file>

<file path=xl/drawings/_rels/drawing15.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hyperlink" Target="#'&#237;ndice de quadros'!A1"/></Relationships>
</file>

<file path=xl/drawings/_rels/drawing16.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hyperlink" Target="#'&#237;ndice de quadros'!A1"/></Relationships>
</file>

<file path=xl/drawings/_rels/drawing17.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hyperlink" Target="#'&#237;ndice de quadros'!A1"/></Relationships>
</file>

<file path=xl/drawings/_rels/drawing18.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hyperlink" Target="#'&#237;ndice de quadros'!A1"/></Relationships>
</file>

<file path=xl/drawings/_rels/drawing19.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hyperlink" Target="#'&#237;ndice de quadros'!A1"/></Relationships>
</file>

<file path=xl/drawings/_rels/drawing20.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hyperlink" Target="#'&#237;ndice de quadros'!A1"/></Relationships>
</file>

<file path=xl/drawings/_rels/drawing21.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hyperlink" Target="#'&#237;ndice de quadros'!A1"/></Relationships>
</file>

<file path=xl/drawings/_rels/drawing22.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hyperlink" Target="#'&#237;ndice de quadros'!A1"/></Relationships>
</file>

<file path=xl/drawings/_rels/drawing23.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hyperlink" Target="#'&#237;ndice de quadros'!A1"/></Relationships>
</file>

<file path=xl/drawings/_rels/drawing24.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hyperlink" Target="#'&#237;ndice de quadros'!A1"/></Relationships>
</file>

<file path=xl/drawings/_rels/drawing25.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hyperlink" Target="#'&#237;ndice de quadros'!A1"/></Relationships>
</file>

<file path=xl/drawings/_rels/drawing27.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hyperlink" Target="#'&#237;ndice de quadros'!A1"/></Relationships>
</file>

<file path=xl/drawings/_rels/drawing28.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hyperlink" Target="#'&#237;ndice de quadros'!A1"/></Relationships>
</file>

<file path=xl/drawings/_rels/drawing29.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hyperlink" Target="#'&#237;ndice de quadros'!A1"/></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ndice de quadros'!A1"/></Relationships>
</file>

<file path=xl/drawings/_rels/drawing30.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hyperlink" Target="#'&#237;ndice de quadros'!A1"/></Relationships>
</file>

<file path=xl/drawings/_rels/drawing31.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hyperlink" Target="#'&#237;ndice de quadros'!A1"/></Relationships>
</file>

<file path=xl/drawings/_rels/drawing32.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hyperlink" Target="#'&#237;ndice de quadros'!A1"/></Relationships>
</file>

<file path=xl/drawings/_rels/drawing33.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hyperlink" Target="#'&#237;ndice de quadros'!A1"/></Relationships>
</file>

<file path=xl/drawings/_rels/drawing34.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hyperlink" Target="#'&#237;ndice de quadros'!A1"/></Relationships>
</file>

<file path=xl/drawings/_rels/drawing35.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hyperlink" Target="#'&#237;ndice de quadros'!A1"/></Relationships>
</file>

<file path=xl/drawings/_rels/drawing36.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hyperlink" Target="#'&#237;ndice de quadros'!A1"/></Relationships>
</file>

<file path=xl/drawings/_rels/drawing37.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hyperlink" Target="#'&#237;ndice de quadros'!A1"/></Relationships>
</file>

<file path=xl/drawings/_rels/drawing38.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hyperlink" Target="#'&#237;ndice de quadros'!A1"/></Relationships>
</file>

<file path=xl/drawings/_rels/drawing39.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hyperlink" Target="#'&#237;ndice de quadros'!A1"/></Relationships>
</file>

<file path=xl/drawings/_rels/drawing40.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hyperlink" Target="#'&#237;ndice de quadros'!A1"/></Relationships>
</file>

<file path=xl/drawings/_rels/drawing41.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hyperlink" Target="#'&#237;ndice de quadros'!A1"/></Relationships>
</file>

<file path=xl/drawings/_rels/drawing42.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hyperlink" Target="#'&#237;ndice de quadros'!A1"/></Relationships>
</file>

<file path=xl/drawings/_rels/drawing43.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hyperlink" Target="#'&#237;ndice de quadros'!A1"/></Relationships>
</file>

<file path=xl/drawings/_rels/drawing44.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hyperlink" Target="#'&#237;ndice de quadros'!A1"/></Relationships>
</file>

<file path=xl/drawings/_rels/drawing45.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hyperlink" Target="#'&#237;ndice de quadros'!A1"/></Relationships>
</file>

<file path=xl/drawings/_rels/drawing46.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hyperlink" Target="#'&#237;ndice de quadros'!A1"/></Relationships>
</file>

<file path=xl/drawings/_rels/drawing47.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hyperlink" Target="#'&#237;ndice de quadros'!A1"/></Relationships>
</file>

<file path=xl/drawings/_rels/drawing4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237;ndice de quadros'!A1"/></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37;ndice de quadros'!A1"/></Relationships>
</file>

<file path=xl/drawings/_rels/drawing50.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237;ndice de quadros'!A1"/></Relationships>
</file>

<file path=xl/drawings/_rels/drawing5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237;ndice de quadros'!A1"/></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37;ndice de quadros'!A1"/></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37;ndice de quadros'!A1"/></Relationships>
</file>

<file path=xl/drawings/_rels/drawing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37;ndice de quadros'!A1"/></Relationships>
</file>

<file path=xl/drawings/_rels/drawing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37;ndice de quadros'!A1"/></Relationships>
</file>

<file path=xl/drawings/_rels/vmlDrawing1.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8.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9.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0.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1.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2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2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5.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2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7.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28.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9.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30.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31.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3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3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3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35.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3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37.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38.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39.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40.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41.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4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4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44.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0</xdr:col>
      <xdr:colOff>69850</xdr:colOff>
      <xdr:row>29</xdr:row>
      <xdr:rowOff>115888</xdr:rowOff>
    </xdr:from>
    <xdr:to>
      <xdr:col>10</xdr:col>
      <xdr:colOff>606425</xdr:colOff>
      <xdr:row>33</xdr:row>
      <xdr:rowOff>88900</xdr:rowOff>
    </xdr:to>
    <xdr:sp macro="" textlink="">
      <xdr:nvSpPr>
        <xdr:cNvPr id="2" name="Rectangle 2">
          <a:extLst>
            <a:ext uri="{FF2B5EF4-FFF2-40B4-BE49-F238E27FC236}">
              <a16:creationId xmlns:a16="http://schemas.microsoft.com/office/drawing/2014/main" id="{00000000-0008-0000-0000-000002000000}"/>
            </a:ext>
          </a:extLst>
        </xdr:cNvPr>
        <xdr:cNvSpPr>
          <a:spLocks noChangeArrowheads="1"/>
        </xdr:cNvSpPr>
      </xdr:nvSpPr>
      <xdr:spPr bwMode="auto">
        <a:xfrm>
          <a:off x="69850" y="4116388"/>
          <a:ext cx="6318250" cy="735012"/>
        </a:xfrm>
        <a:prstGeom prst="rect">
          <a:avLst/>
        </a:prstGeom>
        <a:solidFill>
          <a:srgbClr val="00467A"/>
        </a:solidFill>
        <a:ln w="9525">
          <a:solidFill>
            <a:schemeClr val="bg1"/>
          </a:solidFill>
          <a:miter lim="800000"/>
          <a:headEnd/>
          <a:tailEnd/>
        </a:ln>
      </xdr:spPr>
      <xdr:txBody>
        <a:bodyPr wrap="square" lIns="95537" tIns="47768" rIns="95537" bIns="47768" anchor="ctr"/>
        <a:lstStyle>
          <a:defPPr>
            <a:defRPr lang="en-US"/>
          </a:defPPr>
          <a:lvl1pPr algn="ctr" rtl="0" eaLnBrk="0" fontAlgn="base" hangingPunct="0">
            <a:spcBef>
              <a:spcPct val="0"/>
            </a:spcBef>
            <a:spcAft>
              <a:spcPct val="0"/>
            </a:spcAft>
            <a:defRPr sz="2500" kern="1200">
              <a:solidFill>
                <a:schemeClr val="tx1"/>
              </a:solidFill>
              <a:latin typeface="Times New Roman" pitchFamily="18" charset="0"/>
              <a:ea typeface="+mn-ea"/>
              <a:cs typeface="+mn-cs"/>
            </a:defRPr>
          </a:lvl1pPr>
          <a:lvl2pPr marL="476250" indent="-19050" algn="ctr" rtl="0" eaLnBrk="0" fontAlgn="base" hangingPunct="0">
            <a:spcBef>
              <a:spcPct val="0"/>
            </a:spcBef>
            <a:spcAft>
              <a:spcPct val="0"/>
            </a:spcAft>
            <a:defRPr sz="2500" kern="1200">
              <a:solidFill>
                <a:schemeClr val="tx1"/>
              </a:solidFill>
              <a:latin typeface="Times New Roman" pitchFamily="18" charset="0"/>
              <a:ea typeface="+mn-ea"/>
              <a:cs typeface="+mn-cs"/>
            </a:defRPr>
          </a:lvl2pPr>
          <a:lvl3pPr marL="954088" indent="-39688" algn="ctr" rtl="0" eaLnBrk="0" fontAlgn="base" hangingPunct="0">
            <a:spcBef>
              <a:spcPct val="0"/>
            </a:spcBef>
            <a:spcAft>
              <a:spcPct val="0"/>
            </a:spcAft>
            <a:defRPr sz="2500" kern="1200">
              <a:solidFill>
                <a:schemeClr val="tx1"/>
              </a:solidFill>
              <a:latin typeface="Times New Roman" pitchFamily="18" charset="0"/>
              <a:ea typeface="+mn-ea"/>
              <a:cs typeface="+mn-cs"/>
            </a:defRPr>
          </a:lvl3pPr>
          <a:lvl4pPr marL="1431925" indent="-60325" algn="ctr" rtl="0" eaLnBrk="0" fontAlgn="base" hangingPunct="0">
            <a:spcBef>
              <a:spcPct val="0"/>
            </a:spcBef>
            <a:spcAft>
              <a:spcPct val="0"/>
            </a:spcAft>
            <a:defRPr sz="2500" kern="1200">
              <a:solidFill>
                <a:schemeClr val="tx1"/>
              </a:solidFill>
              <a:latin typeface="Times New Roman" pitchFamily="18" charset="0"/>
              <a:ea typeface="+mn-ea"/>
              <a:cs typeface="+mn-cs"/>
            </a:defRPr>
          </a:lvl4pPr>
          <a:lvl5pPr marL="1909763" indent="-80963" algn="ctr" rtl="0" eaLnBrk="0" fontAlgn="base" hangingPunct="0">
            <a:spcBef>
              <a:spcPct val="0"/>
            </a:spcBef>
            <a:spcAft>
              <a:spcPct val="0"/>
            </a:spcAft>
            <a:defRPr sz="2500" kern="1200">
              <a:solidFill>
                <a:schemeClr val="tx1"/>
              </a:solidFill>
              <a:latin typeface="Times New Roman" pitchFamily="18" charset="0"/>
              <a:ea typeface="+mn-ea"/>
              <a:cs typeface="+mn-cs"/>
            </a:defRPr>
          </a:lvl5pPr>
          <a:lvl6pPr marL="2286000" algn="l" defTabSz="914400" rtl="0" eaLnBrk="1" latinLnBrk="0" hangingPunct="1">
            <a:defRPr sz="2500" kern="1200">
              <a:solidFill>
                <a:schemeClr val="tx1"/>
              </a:solidFill>
              <a:latin typeface="Times New Roman" pitchFamily="18" charset="0"/>
              <a:ea typeface="+mn-ea"/>
              <a:cs typeface="+mn-cs"/>
            </a:defRPr>
          </a:lvl6pPr>
          <a:lvl7pPr marL="2743200" algn="l" defTabSz="914400" rtl="0" eaLnBrk="1" latinLnBrk="0" hangingPunct="1">
            <a:defRPr sz="2500" kern="1200">
              <a:solidFill>
                <a:schemeClr val="tx1"/>
              </a:solidFill>
              <a:latin typeface="Times New Roman" pitchFamily="18" charset="0"/>
              <a:ea typeface="+mn-ea"/>
              <a:cs typeface="+mn-cs"/>
            </a:defRPr>
          </a:lvl7pPr>
          <a:lvl8pPr marL="3200400" algn="l" defTabSz="914400" rtl="0" eaLnBrk="1" latinLnBrk="0" hangingPunct="1">
            <a:defRPr sz="2500" kern="1200">
              <a:solidFill>
                <a:schemeClr val="tx1"/>
              </a:solidFill>
              <a:latin typeface="Times New Roman" pitchFamily="18" charset="0"/>
              <a:ea typeface="+mn-ea"/>
              <a:cs typeface="+mn-cs"/>
            </a:defRPr>
          </a:lvl8pPr>
          <a:lvl9pPr marL="3657600" algn="l" defTabSz="914400" rtl="0" eaLnBrk="1" latinLnBrk="0" hangingPunct="1">
            <a:defRPr sz="2500" kern="1200">
              <a:solidFill>
                <a:schemeClr val="tx1"/>
              </a:solidFill>
              <a:latin typeface="Times New Roman" pitchFamily="18" charset="0"/>
              <a:ea typeface="+mn-ea"/>
              <a:cs typeface="+mn-cs"/>
            </a:defRPr>
          </a:lvl9pPr>
        </a:lstStyle>
        <a:p>
          <a:endParaRPr lang="pt-PT" altLang="pt-PT" sz="2400"/>
        </a:p>
      </xdr:txBody>
    </xdr:sp>
    <xdr:clientData/>
  </xdr:twoCellAnchor>
  <xdr:twoCellAnchor>
    <xdr:from>
      <xdr:col>0</xdr:col>
      <xdr:colOff>217488</xdr:colOff>
      <xdr:row>28</xdr:row>
      <xdr:rowOff>144463</xdr:rowOff>
    </xdr:from>
    <xdr:to>
      <xdr:col>6</xdr:col>
      <xdr:colOff>7938</xdr:colOff>
      <xdr:row>32</xdr:row>
      <xdr:rowOff>111125</xdr:rowOff>
    </xdr:to>
    <xdr:sp macro="" textlink="">
      <xdr:nvSpPr>
        <xdr:cNvPr id="3" name="Rectangle 3">
          <a:extLst>
            <a:ext uri="{FF2B5EF4-FFF2-40B4-BE49-F238E27FC236}">
              <a16:creationId xmlns:a16="http://schemas.microsoft.com/office/drawing/2014/main" id="{00000000-0008-0000-0000-000003000000}"/>
            </a:ext>
          </a:extLst>
        </xdr:cNvPr>
        <xdr:cNvSpPr>
          <a:spLocks noChangeArrowheads="1"/>
        </xdr:cNvSpPr>
      </xdr:nvSpPr>
      <xdr:spPr bwMode="auto">
        <a:xfrm>
          <a:off x="217488" y="3954463"/>
          <a:ext cx="3276600" cy="728662"/>
        </a:xfrm>
        <a:prstGeom prst="rect">
          <a:avLst/>
        </a:prstGeom>
        <a:solidFill>
          <a:srgbClr val="FFFF00"/>
        </a:solidFill>
        <a:ln w="28575" cap="rnd">
          <a:noFill/>
          <a:prstDash val="sysDot"/>
          <a:miter lim="800000"/>
          <a:headEnd/>
          <a:tailEnd/>
        </a:ln>
        <a:effectLst>
          <a:prstShdw prst="shdw18" dist="17961" dir="13500000">
            <a:srgbClr val="DBA9B3">
              <a:gamma/>
              <a:shade val="60000"/>
              <a:invGamma/>
            </a:srgbClr>
          </a:prstShdw>
        </a:effectLst>
      </xdr:spPr>
      <xdr:txBody>
        <a:bodyPr wrap="square" lIns="98749" tIns="49373" rIns="98749" bIns="49373" anchor="ctr"/>
        <a:lstStyle>
          <a:defPPr>
            <a:defRPr lang="en-US"/>
          </a:defPPr>
          <a:lvl1pPr algn="ctr" rtl="0" eaLnBrk="0" fontAlgn="base" hangingPunct="0">
            <a:spcBef>
              <a:spcPct val="0"/>
            </a:spcBef>
            <a:spcAft>
              <a:spcPct val="0"/>
            </a:spcAft>
            <a:defRPr sz="2500" kern="1200">
              <a:solidFill>
                <a:schemeClr val="tx1"/>
              </a:solidFill>
              <a:latin typeface="Times New Roman" pitchFamily="18" charset="0"/>
              <a:ea typeface="+mn-ea"/>
              <a:cs typeface="+mn-cs"/>
            </a:defRPr>
          </a:lvl1pPr>
          <a:lvl2pPr marL="476250" indent="-19050" algn="ctr" rtl="0" eaLnBrk="0" fontAlgn="base" hangingPunct="0">
            <a:spcBef>
              <a:spcPct val="0"/>
            </a:spcBef>
            <a:spcAft>
              <a:spcPct val="0"/>
            </a:spcAft>
            <a:defRPr sz="2500" kern="1200">
              <a:solidFill>
                <a:schemeClr val="tx1"/>
              </a:solidFill>
              <a:latin typeface="Times New Roman" pitchFamily="18" charset="0"/>
              <a:ea typeface="+mn-ea"/>
              <a:cs typeface="+mn-cs"/>
            </a:defRPr>
          </a:lvl2pPr>
          <a:lvl3pPr marL="954088" indent="-39688" algn="ctr" rtl="0" eaLnBrk="0" fontAlgn="base" hangingPunct="0">
            <a:spcBef>
              <a:spcPct val="0"/>
            </a:spcBef>
            <a:spcAft>
              <a:spcPct val="0"/>
            </a:spcAft>
            <a:defRPr sz="2500" kern="1200">
              <a:solidFill>
                <a:schemeClr val="tx1"/>
              </a:solidFill>
              <a:latin typeface="Times New Roman" pitchFamily="18" charset="0"/>
              <a:ea typeface="+mn-ea"/>
              <a:cs typeface="+mn-cs"/>
            </a:defRPr>
          </a:lvl3pPr>
          <a:lvl4pPr marL="1431925" indent="-60325" algn="ctr" rtl="0" eaLnBrk="0" fontAlgn="base" hangingPunct="0">
            <a:spcBef>
              <a:spcPct val="0"/>
            </a:spcBef>
            <a:spcAft>
              <a:spcPct val="0"/>
            </a:spcAft>
            <a:defRPr sz="2500" kern="1200">
              <a:solidFill>
                <a:schemeClr val="tx1"/>
              </a:solidFill>
              <a:latin typeface="Times New Roman" pitchFamily="18" charset="0"/>
              <a:ea typeface="+mn-ea"/>
              <a:cs typeface="+mn-cs"/>
            </a:defRPr>
          </a:lvl4pPr>
          <a:lvl5pPr marL="1909763" indent="-80963" algn="ctr" rtl="0" eaLnBrk="0" fontAlgn="base" hangingPunct="0">
            <a:spcBef>
              <a:spcPct val="0"/>
            </a:spcBef>
            <a:spcAft>
              <a:spcPct val="0"/>
            </a:spcAft>
            <a:defRPr sz="2500" kern="1200">
              <a:solidFill>
                <a:schemeClr val="tx1"/>
              </a:solidFill>
              <a:latin typeface="Times New Roman" pitchFamily="18" charset="0"/>
              <a:ea typeface="+mn-ea"/>
              <a:cs typeface="+mn-cs"/>
            </a:defRPr>
          </a:lvl5pPr>
          <a:lvl6pPr marL="2286000" algn="l" defTabSz="914400" rtl="0" eaLnBrk="1" latinLnBrk="0" hangingPunct="1">
            <a:defRPr sz="2500" kern="1200">
              <a:solidFill>
                <a:schemeClr val="tx1"/>
              </a:solidFill>
              <a:latin typeface="Times New Roman" pitchFamily="18" charset="0"/>
              <a:ea typeface="+mn-ea"/>
              <a:cs typeface="+mn-cs"/>
            </a:defRPr>
          </a:lvl6pPr>
          <a:lvl7pPr marL="2743200" algn="l" defTabSz="914400" rtl="0" eaLnBrk="1" latinLnBrk="0" hangingPunct="1">
            <a:defRPr sz="2500" kern="1200">
              <a:solidFill>
                <a:schemeClr val="tx1"/>
              </a:solidFill>
              <a:latin typeface="Times New Roman" pitchFamily="18" charset="0"/>
              <a:ea typeface="+mn-ea"/>
              <a:cs typeface="+mn-cs"/>
            </a:defRPr>
          </a:lvl7pPr>
          <a:lvl8pPr marL="3200400" algn="l" defTabSz="914400" rtl="0" eaLnBrk="1" latinLnBrk="0" hangingPunct="1">
            <a:defRPr sz="2500" kern="1200">
              <a:solidFill>
                <a:schemeClr val="tx1"/>
              </a:solidFill>
              <a:latin typeface="Times New Roman" pitchFamily="18" charset="0"/>
              <a:ea typeface="+mn-ea"/>
              <a:cs typeface="+mn-cs"/>
            </a:defRPr>
          </a:lvl8pPr>
          <a:lvl9pPr marL="3657600" algn="l" defTabSz="914400" rtl="0" eaLnBrk="1" latinLnBrk="0" hangingPunct="1">
            <a:defRPr sz="2500" kern="1200">
              <a:solidFill>
                <a:schemeClr val="tx1"/>
              </a:solidFill>
              <a:latin typeface="Times New Roman" pitchFamily="18" charset="0"/>
              <a:ea typeface="+mn-ea"/>
              <a:cs typeface="+mn-cs"/>
            </a:defRPr>
          </a:lvl9pPr>
        </a:lstStyle>
        <a:p>
          <a:pPr defTabSz="988538">
            <a:defRPr/>
          </a:pPr>
          <a:endParaRPr lang="pt-PT" sz="2100" b="1" i="1">
            <a:solidFill>
              <a:schemeClr val="bg1"/>
            </a:solidFill>
            <a:effectLst>
              <a:outerShdw blurRad="38100" dist="38100" dir="2700000" algn="tl">
                <a:srgbClr val="000000"/>
              </a:outerShdw>
            </a:effectLst>
            <a:latin typeface="Arial" charset="0"/>
          </a:endParaRPr>
        </a:p>
      </xdr:txBody>
    </xdr:sp>
    <xdr:clientData/>
  </xdr:twoCellAnchor>
  <xdr:twoCellAnchor>
    <xdr:from>
      <xdr:col>0</xdr:col>
      <xdr:colOff>69850</xdr:colOff>
      <xdr:row>35</xdr:row>
      <xdr:rowOff>42863</xdr:rowOff>
    </xdr:from>
    <xdr:to>
      <xdr:col>10</xdr:col>
      <xdr:colOff>577850</xdr:colOff>
      <xdr:row>39</xdr:row>
      <xdr:rowOff>17463</xdr:rowOff>
    </xdr:to>
    <xdr:sp macro="" textlink="">
      <xdr:nvSpPr>
        <xdr:cNvPr id="4" name="Rectangle 5">
          <a:extLst>
            <a:ext uri="{FF2B5EF4-FFF2-40B4-BE49-F238E27FC236}">
              <a16:creationId xmlns:a16="http://schemas.microsoft.com/office/drawing/2014/main" id="{00000000-0008-0000-0000-000004000000}"/>
            </a:ext>
          </a:extLst>
        </xdr:cNvPr>
        <xdr:cNvSpPr>
          <a:spLocks noChangeArrowheads="1"/>
        </xdr:cNvSpPr>
      </xdr:nvSpPr>
      <xdr:spPr bwMode="auto">
        <a:xfrm>
          <a:off x="69850" y="5186363"/>
          <a:ext cx="6318250" cy="736600"/>
        </a:xfrm>
        <a:prstGeom prst="rect">
          <a:avLst/>
        </a:prstGeom>
        <a:solidFill>
          <a:srgbClr val="00467A"/>
        </a:solidFill>
        <a:ln w="9525">
          <a:solidFill>
            <a:schemeClr val="bg1"/>
          </a:solidFill>
          <a:miter lim="800000"/>
          <a:headEnd/>
          <a:tailEnd/>
        </a:ln>
      </xdr:spPr>
      <xdr:txBody>
        <a:bodyPr wrap="square" lIns="95537" tIns="47768" rIns="95537" bIns="47768" anchor="ctr"/>
        <a:lstStyle>
          <a:defPPr>
            <a:defRPr lang="en-US"/>
          </a:defPPr>
          <a:lvl1pPr algn="ctr" rtl="0" eaLnBrk="0" fontAlgn="base" hangingPunct="0">
            <a:spcBef>
              <a:spcPct val="0"/>
            </a:spcBef>
            <a:spcAft>
              <a:spcPct val="0"/>
            </a:spcAft>
            <a:defRPr sz="2500" kern="1200">
              <a:solidFill>
                <a:schemeClr val="tx1"/>
              </a:solidFill>
              <a:latin typeface="Times New Roman" pitchFamily="18" charset="0"/>
              <a:ea typeface="+mn-ea"/>
              <a:cs typeface="+mn-cs"/>
            </a:defRPr>
          </a:lvl1pPr>
          <a:lvl2pPr marL="476250" indent="-19050" algn="ctr" rtl="0" eaLnBrk="0" fontAlgn="base" hangingPunct="0">
            <a:spcBef>
              <a:spcPct val="0"/>
            </a:spcBef>
            <a:spcAft>
              <a:spcPct val="0"/>
            </a:spcAft>
            <a:defRPr sz="2500" kern="1200">
              <a:solidFill>
                <a:schemeClr val="tx1"/>
              </a:solidFill>
              <a:latin typeface="Times New Roman" pitchFamily="18" charset="0"/>
              <a:ea typeface="+mn-ea"/>
              <a:cs typeface="+mn-cs"/>
            </a:defRPr>
          </a:lvl2pPr>
          <a:lvl3pPr marL="954088" indent="-39688" algn="ctr" rtl="0" eaLnBrk="0" fontAlgn="base" hangingPunct="0">
            <a:spcBef>
              <a:spcPct val="0"/>
            </a:spcBef>
            <a:spcAft>
              <a:spcPct val="0"/>
            </a:spcAft>
            <a:defRPr sz="2500" kern="1200">
              <a:solidFill>
                <a:schemeClr val="tx1"/>
              </a:solidFill>
              <a:latin typeface="Times New Roman" pitchFamily="18" charset="0"/>
              <a:ea typeface="+mn-ea"/>
              <a:cs typeface="+mn-cs"/>
            </a:defRPr>
          </a:lvl3pPr>
          <a:lvl4pPr marL="1431925" indent="-60325" algn="ctr" rtl="0" eaLnBrk="0" fontAlgn="base" hangingPunct="0">
            <a:spcBef>
              <a:spcPct val="0"/>
            </a:spcBef>
            <a:spcAft>
              <a:spcPct val="0"/>
            </a:spcAft>
            <a:defRPr sz="2500" kern="1200">
              <a:solidFill>
                <a:schemeClr val="tx1"/>
              </a:solidFill>
              <a:latin typeface="Times New Roman" pitchFamily="18" charset="0"/>
              <a:ea typeface="+mn-ea"/>
              <a:cs typeface="+mn-cs"/>
            </a:defRPr>
          </a:lvl4pPr>
          <a:lvl5pPr marL="1909763" indent="-80963" algn="ctr" rtl="0" eaLnBrk="0" fontAlgn="base" hangingPunct="0">
            <a:spcBef>
              <a:spcPct val="0"/>
            </a:spcBef>
            <a:spcAft>
              <a:spcPct val="0"/>
            </a:spcAft>
            <a:defRPr sz="2500" kern="1200">
              <a:solidFill>
                <a:schemeClr val="tx1"/>
              </a:solidFill>
              <a:latin typeface="Times New Roman" pitchFamily="18" charset="0"/>
              <a:ea typeface="+mn-ea"/>
              <a:cs typeface="+mn-cs"/>
            </a:defRPr>
          </a:lvl5pPr>
          <a:lvl6pPr marL="2286000" algn="l" defTabSz="914400" rtl="0" eaLnBrk="1" latinLnBrk="0" hangingPunct="1">
            <a:defRPr sz="2500" kern="1200">
              <a:solidFill>
                <a:schemeClr val="tx1"/>
              </a:solidFill>
              <a:latin typeface="Times New Roman" pitchFamily="18" charset="0"/>
              <a:ea typeface="+mn-ea"/>
              <a:cs typeface="+mn-cs"/>
            </a:defRPr>
          </a:lvl6pPr>
          <a:lvl7pPr marL="2743200" algn="l" defTabSz="914400" rtl="0" eaLnBrk="1" latinLnBrk="0" hangingPunct="1">
            <a:defRPr sz="2500" kern="1200">
              <a:solidFill>
                <a:schemeClr val="tx1"/>
              </a:solidFill>
              <a:latin typeface="Times New Roman" pitchFamily="18" charset="0"/>
              <a:ea typeface="+mn-ea"/>
              <a:cs typeface="+mn-cs"/>
            </a:defRPr>
          </a:lvl7pPr>
          <a:lvl8pPr marL="3200400" algn="l" defTabSz="914400" rtl="0" eaLnBrk="1" latinLnBrk="0" hangingPunct="1">
            <a:defRPr sz="2500" kern="1200">
              <a:solidFill>
                <a:schemeClr val="tx1"/>
              </a:solidFill>
              <a:latin typeface="Times New Roman" pitchFamily="18" charset="0"/>
              <a:ea typeface="+mn-ea"/>
              <a:cs typeface="+mn-cs"/>
            </a:defRPr>
          </a:lvl8pPr>
          <a:lvl9pPr marL="3657600" algn="l" defTabSz="914400" rtl="0" eaLnBrk="1" latinLnBrk="0" hangingPunct="1">
            <a:defRPr sz="2500" kern="1200">
              <a:solidFill>
                <a:schemeClr val="tx1"/>
              </a:solidFill>
              <a:latin typeface="Times New Roman" pitchFamily="18" charset="0"/>
              <a:ea typeface="+mn-ea"/>
              <a:cs typeface="+mn-cs"/>
            </a:defRPr>
          </a:lvl9pPr>
        </a:lstStyle>
        <a:p>
          <a:endParaRPr lang="pt-PT" altLang="pt-PT" sz="2400"/>
        </a:p>
      </xdr:txBody>
    </xdr:sp>
    <xdr:clientData/>
  </xdr:twoCellAnchor>
  <xdr:twoCellAnchor>
    <xdr:from>
      <xdr:col>0</xdr:col>
      <xdr:colOff>217488</xdr:colOff>
      <xdr:row>34</xdr:row>
      <xdr:rowOff>73025</xdr:rowOff>
    </xdr:from>
    <xdr:to>
      <xdr:col>6</xdr:col>
      <xdr:colOff>7938</xdr:colOff>
      <xdr:row>38</xdr:row>
      <xdr:rowOff>38100</xdr:rowOff>
    </xdr:to>
    <xdr:sp macro="" textlink="">
      <xdr:nvSpPr>
        <xdr:cNvPr id="5" name="Rectangle 6">
          <a:extLst>
            <a:ext uri="{FF2B5EF4-FFF2-40B4-BE49-F238E27FC236}">
              <a16:creationId xmlns:a16="http://schemas.microsoft.com/office/drawing/2014/main" id="{00000000-0008-0000-0000-000005000000}"/>
            </a:ext>
          </a:extLst>
        </xdr:cNvPr>
        <xdr:cNvSpPr>
          <a:spLocks noChangeArrowheads="1"/>
        </xdr:cNvSpPr>
      </xdr:nvSpPr>
      <xdr:spPr bwMode="auto">
        <a:xfrm>
          <a:off x="217488" y="5026025"/>
          <a:ext cx="3276600" cy="727075"/>
        </a:xfrm>
        <a:prstGeom prst="rect">
          <a:avLst/>
        </a:prstGeom>
        <a:solidFill>
          <a:srgbClr val="FFFF00"/>
        </a:solidFill>
        <a:ln w="28575" cap="rnd">
          <a:noFill/>
          <a:prstDash val="sysDot"/>
          <a:miter lim="800000"/>
          <a:headEnd/>
          <a:tailEnd/>
        </a:ln>
        <a:effectLst>
          <a:prstShdw prst="shdw18" dist="17961" dir="13500000">
            <a:srgbClr val="DBA9B3">
              <a:gamma/>
              <a:shade val="60000"/>
              <a:invGamma/>
            </a:srgbClr>
          </a:prstShdw>
        </a:effectLst>
      </xdr:spPr>
      <xdr:txBody>
        <a:bodyPr wrap="square" lIns="98749" tIns="49373" rIns="98749" bIns="49373" anchor="ctr"/>
        <a:lstStyle>
          <a:defPPr>
            <a:defRPr lang="en-US"/>
          </a:defPPr>
          <a:lvl1pPr algn="ctr" rtl="0" eaLnBrk="0" fontAlgn="base" hangingPunct="0">
            <a:spcBef>
              <a:spcPct val="0"/>
            </a:spcBef>
            <a:spcAft>
              <a:spcPct val="0"/>
            </a:spcAft>
            <a:defRPr sz="2500" kern="1200">
              <a:solidFill>
                <a:schemeClr val="tx1"/>
              </a:solidFill>
              <a:latin typeface="Times New Roman" pitchFamily="18" charset="0"/>
              <a:ea typeface="+mn-ea"/>
              <a:cs typeface="+mn-cs"/>
            </a:defRPr>
          </a:lvl1pPr>
          <a:lvl2pPr marL="476250" indent="-19050" algn="ctr" rtl="0" eaLnBrk="0" fontAlgn="base" hangingPunct="0">
            <a:spcBef>
              <a:spcPct val="0"/>
            </a:spcBef>
            <a:spcAft>
              <a:spcPct val="0"/>
            </a:spcAft>
            <a:defRPr sz="2500" kern="1200">
              <a:solidFill>
                <a:schemeClr val="tx1"/>
              </a:solidFill>
              <a:latin typeface="Times New Roman" pitchFamily="18" charset="0"/>
              <a:ea typeface="+mn-ea"/>
              <a:cs typeface="+mn-cs"/>
            </a:defRPr>
          </a:lvl2pPr>
          <a:lvl3pPr marL="954088" indent="-39688" algn="ctr" rtl="0" eaLnBrk="0" fontAlgn="base" hangingPunct="0">
            <a:spcBef>
              <a:spcPct val="0"/>
            </a:spcBef>
            <a:spcAft>
              <a:spcPct val="0"/>
            </a:spcAft>
            <a:defRPr sz="2500" kern="1200">
              <a:solidFill>
                <a:schemeClr val="tx1"/>
              </a:solidFill>
              <a:latin typeface="Times New Roman" pitchFamily="18" charset="0"/>
              <a:ea typeface="+mn-ea"/>
              <a:cs typeface="+mn-cs"/>
            </a:defRPr>
          </a:lvl3pPr>
          <a:lvl4pPr marL="1431925" indent="-60325" algn="ctr" rtl="0" eaLnBrk="0" fontAlgn="base" hangingPunct="0">
            <a:spcBef>
              <a:spcPct val="0"/>
            </a:spcBef>
            <a:spcAft>
              <a:spcPct val="0"/>
            </a:spcAft>
            <a:defRPr sz="2500" kern="1200">
              <a:solidFill>
                <a:schemeClr val="tx1"/>
              </a:solidFill>
              <a:latin typeface="Times New Roman" pitchFamily="18" charset="0"/>
              <a:ea typeface="+mn-ea"/>
              <a:cs typeface="+mn-cs"/>
            </a:defRPr>
          </a:lvl4pPr>
          <a:lvl5pPr marL="1909763" indent="-80963" algn="ctr" rtl="0" eaLnBrk="0" fontAlgn="base" hangingPunct="0">
            <a:spcBef>
              <a:spcPct val="0"/>
            </a:spcBef>
            <a:spcAft>
              <a:spcPct val="0"/>
            </a:spcAft>
            <a:defRPr sz="2500" kern="1200">
              <a:solidFill>
                <a:schemeClr val="tx1"/>
              </a:solidFill>
              <a:latin typeface="Times New Roman" pitchFamily="18" charset="0"/>
              <a:ea typeface="+mn-ea"/>
              <a:cs typeface="+mn-cs"/>
            </a:defRPr>
          </a:lvl5pPr>
          <a:lvl6pPr marL="2286000" algn="l" defTabSz="914400" rtl="0" eaLnBrk="1" latinLnBrk="0" hangingPunct="1">
            <a:defRPr sz="2500" kern="1200">
              <a:solidFill>
                <a:schemeClr val="tx1"/>
              </a:solidFill>
              <a:latin typeface="Times New Roman" pitchFamily="18" charset="0"/>
              <a:ea typeface="+mn-ea"/>
              <a:cs typeface="+mn-cs"/>
            </a:defRPr>
          </a:lvl6pPr>
          <a:lvl7pPr marL="2743200" algn="l" defTabSz="914400" rtl="0" eaLnBrk="1" latinLnBrk="0" hangingPunct="1">
            <a:defRPr sz="2500" kern="1200">
              <a:solidFill>
                <a:schemeClr val="tx1"/>
              </a:solidFill>
              <a:latin typeface="Times New Roman" pitchFamily="18" charset="0"/>
              <a:ea typeface="+mn-ea"/>
              <a:cs typeface="+mn-cs"/>
            </a:defRPr>
          </a:lvl7pPr>
          <a:lvl8pPr marL="3200400" algn="l" defTabSz="914400" rtl="0" eaLnBrk="1" latinLnBrk="0" hangingPunct="1">
            <a:defRPr sz="2500" kern="1200">
              <a:solidFill>
                <a:schemeClr val="tx1"/>
              </a:solidFill>
              <a:latin typeface="Times New Roman" pitchFamily="18" charset="0"/>
              <a:ea typeface="+mn-ea"/>
              <a:cs typeface="+mn-cs"/>
            </a:defRPr>
          </a:lvl8pPr>
          <a:lvl9pPr marL="3657600" algn="l" defTabSz="914400" rtl="0" eaLnBrk="1" latinLnBrk="0" hangingPunct="1">
            <a:defRPr sz="2500" kern="1200">
              <a:solidFill>
                <a:schemeClr val="tx1"/>
              </a:solidFill>
              <a:latin typeface="Times New Roman" pitchFamily="18" charset="0"/>
              <a:ea typeface="+mn-ea"/>
              <a:cs typeface="+mn-cs"/>
            </a:defRPr>
          </a:lvl9pPr>
        </a:lstStyle>
        <a:p>
          <a:pPr defTabSz="988538">
            <a:defRPr/>
          </a:pPr>
          <a:endParaRPr lang="pt-PT" sz="2100" b="1" i="1">
            <a:solidFill>
              <a:schemeClr val="bg1"/>
            </a:solidFill>
            <a:effectLst>
              <a:outerShdw blurRad="38100" dist="38100" dir="2700000" algn="tl">
                <a:srgbClr val="000000"/>
              </a:outerShdw>
            </a:effectLst>
            <a:latin typeface="Arial" charset="0"/>
          </a:endParaRPr>
        </a:p>
      </xdr:txBody>
    </xdr:sp>
    <xdr:clientData/>
  </xdr:twoCellAnchor>
  <xdr:twoCellAnchor>
    <xdr:from>
      <xdr:col>0</xdr:col>
      <xdr:colOff>69850</xdr:colOff>
      <xdr:row>40</xdr:row>
      <xdr:rowOff>155575</xdr:rowOff>
    </xdr:from>
    <xdr:to>
      <xdr:col>10</xdr:col>
      <xdr:colOff>606425</xdr:colOff>
      <xdr:row>44</xdr:row>
      <xdr:rowOff>128588</xdr:rowOff>
    </xdr:to>
    <xdr:sp macro="" textlink="">
      <xdr:nvSpPr>
        <xdr:cNvPr id="7" name="Rectangle 8">
          <a:extLst>
            <a:ext uri="{FF2B5EF4-FFF2-40B4-BE49-F238E27FC236}">
              <a16:creationId xmlns:a16="http://schemas.microsoft.com/office/drawing/2014/main" id="{00000000-0008-0000-0000-000007000000}"/>
            </a:ext>
          </a:extLst>
        </xdr:cNvPr>
        <xdr:cNvSpPr>
          <a:spLocks noChangeArrowheads="1"/>
        </xdr:cNvSpPr>
      </xdr:nvSpPr>
      <xdr:spPr bwMode="auto">
        <a:xfrm>
          <a:off x="69850" y="6251575"/>
          <a:ext cx="6318250" cy="735013"/>
        </a:xfrm>
        <a:prstGeom prst="rect">
          <a:avLst/>
        </a:prstGeom>
        <a:solidFill>
          <a:srgbClr val="00467A"/>
        </a:solidFill>
        <a:ln w="9525">
          <a:solidFill>
            <a:schemeClr val="bg1"/>
          </a:solidFill>
          <a:miter lim="800000"/>
          <a:headEnd/>
          <a:tailEnd/>
        </a:ln>
      </xdr:spPr>
      <xdr:txBody>
        <a:bodyPr wrap="square" lIns="95537" tIns="47768" rIns="95537" bIns="47768" anchor="ctr"/>
        <a:lstStyle>
          <a:defPPr>
            <a:defRPr lang="en-US"/>
          </a:defPPr>
          <a:lvl1pPr algn="ctr" rtl="0" eaLnBrk="0" fontAlgn="base" hangingPunct="0">
            <a:spcBef>
              <a:spcPct val="0"/>
            </a:spcBef>
            <a:spcAft>
              <a:spcPct val="0"/>
            </a:spcAft>
            <a:defRPr sz="2500" kern="1200">
              <a:solidFill>
                <a:schemeClr val="tx1"/>
              </a:solidFill>
              <a:latin typeface="Times New Roman" pitchFamily="18" charset="0"/>
              <a:ea typeface="+mn-ea"/>
              <a:cs typeface="+mn-cs"/>
            </a:defRPr>
          </a:lvl1pPr>
          <a:lvl2pPr marL="476250" indent="-19050" algn="ctr" rtl="0" eaLnBrk="0" fontAlgn="base" hangingPunct="0">
            <a:spcBef>
              <a:spcPct val="0"/>
            </a:spcBef>
            <a:spcAft>
              <a:spcPct val="0"/>
            </a:spcAft>
            <a:defRPr sz="2500" kern="1200">
              <a:solidFill>
                <a:schemeClr val="tx1"/>
              </a:solidFill>
              <a:latin typeface="Times New Roman" pitchFamily="18" charset="0"/>
              <a:ea typeface="+mn-ea"/>
              <a:cs typeface="+mn-cs"/>
            </a:defRPr>
          </a:lvl2pPr>
          <a:lvl3pPr marL="954088" indent="-39688" algn="ctr" rtl="0" eaLnBrk="0" fontAlgn="base" hangingPunct="0">
            <a:spcBef>
              <a:spcPct val="0"/>
            </a:spcBef>
            <a:spcAft>
              <a:spcPct val="0"/>
            </a:spcAft>
            <a:defRPr sz="2500" kern="1200">
              <a:solidFill>
                <a:schemeClr val="tx1"/>
              </a:solidFill>
              <a:latin typeface="Times New Roman" pitchFamily="18" charset="0"/>
              <a:ea typeface="+mn-ea"/>
              <a:cs typeface="+mn-cs"/>
            </a:defRPr>
          </a:lvl3pPr>
          <a:lvl4pPr marL="1431925" indent="-60325" algn="ctr" rtl="0" eaLnBrk="0" fontAlgn="base" hangingPunct="0">
            <a:spcBef>
              <a:spcPct val="0"/>
            </a:spcBef>
            <a:spcAft>
              <a:spcPct val="0"/>
            </a:spcAft>
            <a:defRPr sz="2500" kern="1200">
              <a:solidFill>
                <a:schemeClr val="tx1"/>
              </a:solidFill>
              <a:latin typeface="Times New Roman" pitchFamily="18" charset="0"/>
              <a:ea typeface="+mn-ea"/>
              <a:cs typeface="+mn-cs"/>
            </a:defRPr>
          </a:lvl4pPr>
          <a:lvl5pPr marL="1909763" indent="-80963" algn="ctr" rtl="0" eaLnBrk="0" fontAlgn="base" hangingPunct="0">
            <a:spcBef>
              <a:spcPct val="0"/>
            </a:spcBef>
            <a:spcAft>
              <a:spcPct val="0"/>
            </a:spcAft>
            <a:defRPr sz="2500" kern="1200">
              <a:solidFill>
                <a:schemeClr val="tx1"/>
              </a:solidFill>
              <a:latin typeface="Times New Roman" pitchFamily="18" charset="0"/>
              <a:ea typeface="+mn-ea"/>
              <a:cs typeface="+mn-cs"/>
            </a:defRPr>
          </a:lvl5pPr>
          <a:lvl6pPr marL="2286000" algn="l" defTabSz="914400" rtl="0" eaLnBrk="1" latinLnBrk="0" hangingPunct="1">
            <a:defRPr sz="2500" kern="1200">
              <a:solidFill>
                <a:schemeClr val="tx1"/>
              </a:solidFill>
              <a:latin typeface="Times New Roman" pitchFamily="18" charset="0"/>
              <a:ea typeface="+mn-ea"/>
              <a:cs typeface="+mn-cs"/>
            </a:defRPr>
          </a:lvl6pPr>
          <a:lvl7pPr marL="2743200" algn="l" defTabSz="914400" rtl="0" eaLnBrk="1" latinLnBrk="0" hangingPunct="1">
            <a:defRPr sz="2500" kern="1200">
              <a:solidFill>
                <a:schemeClr val="tx1"/>
              </a:solidFill>
              <a:latin typeface="Times New Roman" pitchFamily="18" charset="0"/>
              <a:ea typeface="+mn-ea"/>
              <a:cs typeface="+mn-cs"/>
            </a:defRPr>
          </a:lvl7pPr>
          <a:lvl8pPr marL="3200400" algn="l" defTabSz="914400" rtl="0" eaLnBrk="1" latinLnBrk="0" hangingPunct="1">
            <a:defRPr sz="2500" kern="1200">
              <a:solidFill>
                <a:schemeClr val="tx1"/>
              </a:solidFill>
              <a:latin typeface="Times New Roman" pitchFamily="18" charset="0"/>
              <a:ea typeface="+mn-ea"/>
              <a:cs typeface="+mn-cs"/>
            </a:defRPr>
          </a:lvl8pPr>
          <a:lvl9pPr marL="3657600" algn="l" defTabSz="914400" rtl="0" eaLnBrk="1" latinLnBrk="0" hangingPunct="1">
            <a:defRPr sz="2500" kern="1200">
              <a:solidFill>
                <a:schemeClr val="tx1"/>
              </a:solidFill>
              <a:latin typeface="Times New Roman" pitchFamily="18" charset="0"/>
              <a:ea typeface="+mn-ea"/>
              <a:cs typeface="+mn-cs"/>
            </a:defRPr>
          </a:lvl9pPr>
        </a:lstStyle>
        <a:p>
          <a:endParaRPr lang="pt-PT" altLang="pt-PT" sz="2400"/>
        </a:p>
      </xdr:txBody>
    </xdr:sp>
    <xdr:clientData/>
  </xdr:twoCellAnchor>
  <xdr:twoCellAnchor>
    <xdr:from>
      <xdr:col>0</xdr:col>
      <xdr:colOff>217488</xdr:colOff>
      <xdr:row>40</xdr:row>
      <xdr:rowOff>0</xdr:rowOff>
    </xdr:from>
    <xdr:to>
      <xdr:col>6</xdr:col>
      <xdr:colOff>7938</xdr:colOff>
      <xdr:row>43</xdr:row>
      <xdr:rowOff>150813</xdr:rowOff>
    </xdr:to>
    <xdr:sp macro="" textlink="">
      <xdr:nvSpPr>
        <xdr:cNvPr id="8" name="Rectangle 9">
          <a:extLst>
            <a:ext uri="{FF2B5EF4-FFF2-40B4-BE49-F238E27FC236}">
              <a16:creationId xmlns:a16="http://schemas.microsoft.com/office/drawing/2014/main" id="{00000000-0008-0000-0000-000008000000}"/>
            </a:ext>
          </a:extLst>
        </xdr:cNvPr>
        <xdr:cNvSpPr>
          <a:spLocks noChangeArrowheads="1"/>
        </xdr:cNvSpPr>
      </xdr:nvSpPr>
      <xdr:spPr bwMode="auto">
        <a:xfrm>
          <a:off x="217488" y="6096000"/>
          <a:ext cx="3276600" cy="722313"/>
        </a:xfrm>
        <a:prstGeom prst="rect">
          <a:avLst/>
        </a:prstGeom>
        <a:solidFill>
          <a:srgbClr val="FFE600"/>
        </a:solidFill>
        <a:ln w="28575" cap="rnd">
          <a:noFill/>
          <a:prstDash val="sysDot"/>
          <a:miter lim="800000"/>
          <a:headEnd/>
          <a:tailEnd/>
        </a:ln>
        <a:effectLst>
          <a:prstShdw prst="shdw18" dist="17961" dir="13500000">
            <a:srgbClr val="DBA9B3">
              <a:gamma/>
              <a:shade val="60000"/>
              <a:invGamma/>
            </a:srgbClr>
          </a:prstShdw>
        </a:effectLst>
      </xdr:spPr>
      <xdr:txBody>
        <a:bodyPr wrap="square" lIns="98749" tIns="49373" rIns="98749" bIns="49373" anchor="ctr"/>
        <a:lstStyle>
          <a:defPPr>
            <a:defRPr lang="en-US"/>
          </a:defPPr>
          <a:lvl1pPr algn="ctr" rtl="0" eaLnBrk="0" fontAlgn="base" hangingPunct="0">
            <a:spcBef>
              <a:spcPct val="0"/>
            </a:spcBef>
            <a:spcAft>
              <a:spcPct val="0"/>
            </a:spcAft>
            <a:defRPr sz="2500" kern="1200">
              <a:solidFill>
                <a:schemeClr val="tx1"/>
              </a:solidFill>
              <a:latin typeface="Times New Roman" pitchFamily="18" charset="0"/>
              <a:ea typeface="+mn-ea"/>
              <a:cs typeface="+mn-cs"/>
            </a:defRPr>
          </a:lvl1pPr>
          <a:lvl2pPr marL="476250" indent="-19050" algn="ctr" rtl="0" eaLnBrk="0" fontAlgn="base" hangingPunct="0">
            <a:spcBef>
              <a:spcPct val="0"/>
            </a:spcBef>
            <a:spcAft>
              <a:spcPct val="0"/>
            </a:spcAft>
            <a:defRPr sz="2500" kern="1200">
              <a:solidFill>
                <a:schemeClr val="tx1"/>
              </a:solidFill>
              <a:latin typeface="Times New Roman" pitchFamily="18" charset="0"/>
              <a:ea typeface="+mn-ea"/>
              <a:cs typeface="+mn-cs"/>
            </a:defRPr>
          </a:lvl2pPr>
          <a:lvl3pPr marL="954088" indent="-39688" algn="ctr" rtl="0" eaLnBrk="0" fontAlgn="base" hangingPunct="0">
            <a:spcBef>
              <a:spcPct val="0"/>
            </a:spcBef>
            <a:spcAft>
              <a:spcPct val="0"/>
            </a:spcAft>
            <a:defRPr sz="2500" kern="1200">
              <a:solidFill>
                <a:schemeClr val="tx1"/>
              </a:solidFill>
              <a:latin typeface="Times New Roman" pitchFamily="18" charset="0"/>
              <a:ea typeface="+mn-ea"/>
              <a:cs typeface="+mn-cs"/>
            </a:defRPr>
          </a:lvl3pPr>
          <a:lvl4pPr marL="1431925" indent="-60325" algn="ctr" rtl="0" eaLnBrk="0" fontAlgn="base" hangingPunct="0">
            <a:spcBef>
              <a:spcPct val="0"/>
            </a:spcBef>
            <a:spcAft>
              <a:spcPct val="0"/>
            </a:spcAft>
            <a:defRPr sz="2500" kern="1200">
              <a:solidFill>
                <a:schemeClr val="tx1"/>
              </a:solidFill>
              <a:latin typeface="Times New Roman" pitchFamily="18" charset="0"/>
              <a:ea typeface="+mn-ea"/>
              <a:cs typeface="+mn-cs"/>
            </a:defRPr>
          </a:lvl4pPr>
          <a:lvl5pPr marL="1909763" indent="-80963" algn="ctr" rtl="0" eaLnBrk="0" fontAlgn="base" hangingPunct="0">
            <a:spcBef>
              <a:spcPct val="0"/>
            </a:spcBef>
            <a:spcAft>
              <a:spcPct val="0"/>
            </a:spcAft>
            <a:defRPr sz="2500" kern="1200">
              <a:solidFill>
                <a:schemeClr val="tx1"/>
              </a:solidFill>
              <a:latin typeface="Times New Roman" pitchFamily="18" charset="0"/>
              <a:ea typeface="+mn-ea"/>
              <a:cs typeface="+mn-cs"/>
            </a:defRPr>
          </a:lvl5pPr>
          <a:lvl6pPr marL="2286000" algn="l" defTabSz="914400" rtl="0" eaLnBrk="1" latinLnBrk="0" hangingPunct="1">
            <a:defRPr sz="2500" kern="1200">
              <a:solidFill>
                <a:schemeClr val="tx1"/>
              </a:solidFill>
              <a:latin typeface="Times New Roman" pitchFamily="18" charset="0"/>
              <a:ea typeface="+mn-ea"/>
              <a:cs typeface="+mn-cs"/>
            </a:defRPr>
          </a:lvl6pPr>
          <a:lvl7pPr marL="2743200" algn="l" defTabSz="914400" rtl="0" eaLnBrk="1" latinLnBrk="0" hangingPunct="1">
            <a:defRPr sz="2500" kern="1200">
              <a:solidFill>
                <a:schemeClr val="tx1"/>
              </a:solidFill>
              <a:latin typeface="Times New Roman" pitchFamily="18" charset="0"/>
              <a:ea typeface="+mn-ea"/>
              <a:cs typeface="+mn-cs"/>
            </a:defRPr>
          </a:lvl7pPr>
          <a:lvl8pPr marL="3200400" algn="l" defTabSz="914400" rtl="0" eaLnBrk="1" latinLnBrk="0" hangingPunct="1">
            <a:defRPr sz="2500" kern="1200">
              <a:solidFill>
                <a:schemeClr val="tx1"/>
              </a:solidFill>
              <a:latin typeface="Times New Roman" pitchFamily="18" charset="0"/>
              <a:ea typeface="+mn-ea"/>
              <a:cs typeface="+mn-cs"/>
            </a:defRPr>
          </a:lvl8pPr>
          <a:lvl9pPr marL="3657600" algn="l" defTabSz="914400" rtl="0" eaLnBrk="1" latinLnBrk="0" hangingPunct="1">
            <a:defRPr sz="2500" kern="1200">
              <a:solidFill>
                <a:schemeClr val="tx1"/>
              </a:solidFill>
              <a:latin typeface="Times New Roman" pitchFamily="18" charset="0"/>
              <a:ea typeface="+mn-ea"/>
              <a:cs typeface="+mn-cs"/>
            </a:defRPr>
          </a:lvl9pPr>
        </a:lstStyle>
        <a:p>
          <a:pPr defTabSz="988538">
            <a:defRPr/>
          </a:pPr>
          <a:endParaRPr lang="pt-PT" sz="2100" b="1" i="1">
            <a:solidFill>
              <a:schemeClr val="bg1"/>
            </a:solidFill>
            <a:effectLst>
              <a:outerShdw blurRad="38100" dist="38100" dir="2700000" algn="tl">
                <a:srgbClr val="000000"/>
              </a:outerShdw>
            </a:effectLst>
            <a:latin typeface="Arial" charset="0"/>
          </a:endParaRPr>
        </a:p>
      </xdr:txBody>
    </xdr:sp>
    <xdr:clientData/>
  </xdr:twoCellAnchor>
  <xdr:twoCellAnchor>
    <xdr:from>
      <xdr:col>0</xdr:col>
      <xdr:colOff>228600</xdr:colOff>
      <xdr:row>30</xdr:row>
      <xdr:rowOff>6350</xdr:rowOff>
    </xdr:from>
    <xdr:to>
      <xdr:col>4</xdr:col>
      <xdr:colOff>347663</xdr:colOff>
      <xdr:row>31</xdr:row>
      <xdr:rowOff>133533</xdr:rowOff>
    </xdr:to>
    <xdr:sp macro="" textlink="">
      <xdr:nvSpPr>
        <xdr:cNvPr id="9" name="Text Box 10">
          <a:extLst>
            <a:ext uri="{FF2B5EF4-FFF2-40B4-BE49-F238E27FC236}">
              <a16:creationId xmlns:a16="http://schemas.microsoft.com/office/drawing/2014/main" id="{00000000-0008-0000-0000-000009000000}"/>
            </a:ext>
          </a:extLst>
        </xdr:cNvPr>
        <xdr:cNvSpPr txBox="1">
          <a:spLocks noChangeArrowheads="1"/>
        </xdr:cNvSpPr>
      </xdr:nvSpPr>
      <xdr:spPr bwMode="auto">
        <a:xfrm>
          <a:off x="228600" y="4197350"/>
          <a:ext cx="2443163" cy="3176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lIns="95537" tIns="47768" rIns="95537" bIns="47768">
          <a:spAutoFit/>
        </a:bodyPr>
        <a:lstStyle>
          <a:defPPr>
            <a:defRPr lang="en-US"/>
          </a:defPPr>
          <a:lvl1pPr algn="ctr" rtl="0" eaLnBrk="0" fontAlgn="base" hangingPunct="0">
            <a:spcBef>
              <a:spcPct val="0"/>
            </a:spcBef>
            <a:spcAft>
              <a:spcPct val="0"/>
            </a:spcAft>
            <a:defRPr sz="2500" kern="1200">
              <a:solidFill>
                <a:schemeClr val="tx1"/>
              </a:solidFill>
              <a:latin typeface="Times New Roman" pitchFamily="18" charset="0"/>
              <a:ea typeface="+mn-ea"/>
              <a:cs typeface="+mn-cs"/>
            </a:defRPr>
          </a:lvl1pPr>
          <a:lvl2pPr marL="476250" indent="-19050" algn="ctr" rtl="0" eaLnBrk="0" fontAlgn="base" hangingPunct="0">
            <a:spcBef>
              <a:spcPct val="0"/>
            </a:spcBef>
            <a:spcAft>
              <a:spcPct val="0"/>
            </a:spcAft>
            <a:defRPr sz="2500" kern="1200">
              <a:solidFill>
                <a:schemeClr val="tx1"/>
              </a:solidFill>
              <a:latin typeface="Times New Roman" pitchFamily="18" charset="0"/>
              <a:ea typeface="+mn-ea"/>
              <a:cs typeface="+mn-cs"/>
            </a:defRPr>
          </a:lvl2pPr>
          <a:lvl3pPr marL="954088" indent="-39688" algn="ctr" rtl="0" eaLnBrk="0" fontAlgn="base" hangingPunct="0">
            <a:spcBef>
              <a:spcPct val="0"/>
            </a:spcBef>
            <a:spcAft>
              <a:spcPct val="0"/>
            </a:spcAft>
            <a:defRPr sz="2500" kern="1200">
              <a:solidFill>
                <a:schemeClr val="tx1"/>
              </a:solidFill>
              <a:latin typeface="Times New Roman" pitchFamily="18" charset="0"/>
              <a:ea typeface="+mn-ea"/>
              <a:cs typeface="+mn-cs"/>
            </a:defRPr>
          </a:lvl3pPr>
          <a:lvl4pPr marL="1431925" indent="-60325" algn="ctr" rtl="0" eaLnBrk="0" fontAlgn="base" hangingPunct="0">
            <a:spcBef>
              <a:spcPct val="0"/>
            </a:spcBef>
            <a:spcAft>
              <a:spcPct val="0"/>
            </a:spcAft>
            <a:defRPr sz="2500" kern="1200">
              <a:solidFill>
                <a:schemeClr val="tx1"/>
              </a:solidFill>
              <a:latin typeface="Times New Roman" pitchFamily="18" charset="0"/>
              <a:ea typeface="+mn-ea"/>
              <a:cs typeface="+mn-cs"/>
            </a:defRPr>
          </a:lvl4pPr>
          <a:lvl5pPr marL="1909763" indent="-80963" algn="ctr" rtl="0" eaLnBrk="0" fontAlgn="base" hangingPunct="0">
            <a:spcBef>
              <a:spcPct val="0"/>
            </a:spcBef>
            <a:spcAft>
              <a:spcPct val="0"/>
            </a:spcAft>
            <a:defRPr sz="2500" kern="1200">
              <a:solidFill>
                <a:schemeClr val="tx1"/>
              </a:solidFill>
              <a:latin typeface="Times New Roman" pitchFamily="18" charset="0"/>
              <a:ea typeface="+mn-ea"/>
              <a:cs typeface="+mn-cs"/>
            </a:defRPr>
          </a:lvl5pPr>
          <a:lvl6pPr marL="2286000" algn="l" defTabSz="914400" rtl="0" eaLnBrk="1" latinLnBrk="0" hangingPunct="1">
            <a:defRPr sz="2500" kern="1200">
              <a:solidFill>
                <a:schemeClr val="tx1"/>
              </a:solidFill>
              <a:latin typeface="Times New Roman" pitchFamily="18" charset="0"/>
              <a:ea typeface="+mn-ea"/>
              <a:cs typeface="+mn-cs"/>
            </a:defRPr>
          </a:lvl6pPr>
          <a:lvl7pPr marL="2743200" algn="l" defTabSz="914400" rtl="0" eaLnBrk="1" latinLnBrk="0" hangingPunct="1">
            <a:defRPr sz="2500" kern="1200">
              <a:solidFill>
                <a:schemeClr val="tx1"/>
              </a:solidFill>
              <a:latin typeface="Times New Roman" pitchFamily="18" charset="0"/>
              <a:ea typeface="+mn-ea"/>
              <a:cs typeface="+mn-cs"/>
            </a:defRPr>
          </a:lvl7pPr>
          <a:lvl8pPr marL="3200400" algn="l" defTabSz="914400" rtl="0" eaLnBrk="1" latinLnBrk="0" hangingPunct="1">
            <a:defRPr sz="2500" kern="1200">
              <a:solidFill>
                <a:schemeClr val="tx1"/>
              </a:solidFill>
              <a:latin typeface="Times New Roman" pitchFamily="18" charset="0"/>
              <a:ea typeface="+mn-ea"/>
              <a:cs typeface="+mn-cs"/>
            </a:defRPr>
          </a:lvl8pPr>
          <a:lvl9pPr marL="3657600" algn="l" defTabSz="914400" rtl="0" eaLnBrk="1" latinLnBrk="0" hangingPunct="1">
            <a:defRPr sz="2500" kern="1200">
              <a:solidFill>
                <a:schemeClr val="tx1"/>
              </a:solidFill>
              <a:latin typeface="Times New Roman" pitchFamily="18" charset="0"/>
              <a:ea typeface="+mn-ea"/>
              <a:cs typeface="+mn-cs"/>
            </a:defRPr>
          </a:lvl9pPr>
        </a:lstStyle>
        <a:p>
          <a:pPr algn="l">
            <a:spcBef>
              <a:spcPct val="50000"/>
            </a:spcBef>
          </a:pPr>
          <a:r>
            <a:rPr lang="en-US" altLang="pt-PT" sz="1500" b="1">
              <a:solidFill>
                <a:srgbClr val="00467A"/>
              </a:solidFill>
              <a:latin typeface="Arial" charset="0"/>
            </a:rPr>
            <a:t>Estrutura</a:t>
          </a:r>
          <a:r>
            <a:rPr lang="en-US" altLang="pt-PT" sz="1500" b="1" baseline="0">
              <a:solidFill>
                <a:srgbClr val="00467A"/>
              </a:solidFill>
              <a:latin typeface="Arial" charset="0"/>
            </a:rPr>
            <a:t> Empresarial</a:t>
          </a:r>
          <a:endParaRPr lang="en-US" altLang="pt-PT" sz="1500" b="1">
            <a:solidFill>
              <a:srgbClr val="00467A"/>
            </a:solidFill>
            <a:latin typeface="Arial" charset="0"/>
          </a:endParaRPr>
        </a:p>
      </xdr:txBody>
    </xdr:sp>
    <xdr:clientData/>
  </xdr:twoCellAnchor>
  <xdr:twoCellAnchor>
    <xdr:from>
      <xdr:col>0</xdr:col>
      <xdr:colOff>228600</xdr:colOff>
      <xdr:row>35</xdr:row>
      <xdr:rowOff>117475</xdr:rowOff>
    </xdr:from>
    <xdr:to>
      <xdr:col>4</xdr:col>
      <xdr:colOff>347663</xdr:colOff>
      <xdr:row>37</xdr:row>
      <xdr:rowOff>54158</xdr:rowOff>
    </xdr:to>
    <xdr:sp macro="" textlink="">
      <xdr:nvSpPr>
        <xdr:cNvPr id="10" name="Text Box 11">
          <a:extLst>
            <a:ext uri="{FF2B5EF4-FFF2-40B4-BE49-F238E27FC236}">
              <a16:creationId xmlns:a16="http://schemas.microsoft.com/office/drawing/2014/main" id="{00000000-0008-0000-0000-00000A000000}"/>
            </a:ext>
          </a:extLst>
        </xdr:cNvPr>
        <xdr:cNvSpPr txBox="1">
          <a:spLocks noChangeArrowheads="1"/>
        </xdr:cNvSpPr>
      </xdr:nvSpPr>
      <xdr:spPr bwMode="auto">
        <a:xfrm>
          <a:off x="228600" y="5260975"/>
          <a:ext cx="2443163" cy="3176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lIns="95537" tIns="47768" rIns="95537" bIns="47768">
          <a:spAutoFit/>
        </a:bodyPr>
        <a:lstStyle>
          <a:defPPr>
            <a:defRPr lang="en-US"/>
          </a:defPPr>
          <a:lvl1pPr algn="ctr" rtl="0" eaLnBrk="0" fontAlgn="base" hangingPunct="0">
            <a:spcBef>
              <a:spcPct val="0"/>
            </a:spcBef>
            <a:spcAft>
              <a:spcPct val="0"/>
            </a:spcAft>
            <a:defRPr sz="2500" kern="1200">
              <a:solidFill>
                <a:schemeClr val="tx1"/>
              </a:solidFill>
              <a:latin typeface="Times New Roman" pitchFamily="18" charset="0"/>
              <a:ea typeface="+mn-ea"/>
              <a:cs typeface="+mn-cs"/>
            </a:defRPr>
          </a:lvl1pPr>
          <a:lvl2pPr marL="476250" indent="-19050" algn="ctr" rtl="0" eaLnBrk="0" fontAlgn="base" hangingPunct="0">
            <a:spcBef>
              <a:spcPct val="0"/>
            </a:spcBef>
            <a:spcAft>
              <a:spcPct val="0"/>
            </a:spcAft>
            <a:defRPr sz="2500" kern="1200">
              <a:solidFill>
                <a:schemeClr val="tx1"/>
              </a:solidFill>
              <a:latin typeface="Times New Roman" pitchFamily="18" charset="0"/>
              <a:ea typeface="+mn-ea"/>
              <a:cs typeface="+mn-cs"/>
            </a:defRPr>
          </a:lvl2pPr>
          <a:lvl3pPr marL="954088" indent="-39688" algn="ctr" rtl="0" eaLnBrk="0" fontAlgn="base" hangingPunct="0">
            <a:spcBef>
              <a:spcPct val="0"/>
            </a:spcBef>
            <a:spcAft>
              <a:spcPct val="0"/>
            </a:spcAft>
            <a:defRPr sz="2500" kern="1200">
              <a:solidFill>
                <a:schemeClr val="tx1"/>
              </a:solidFill>
              <a:latin typeface="Times New Roman" pitchFamily="18" charset="0"/>
              <a:ea typeface="+mn-ea"/>
              <a:cs typeface="+mn-cs"/>
            </a:defRPr>
          </a:lvl3pPr>
          <a:lvl4pPr marL="1431925" indent="-60325" algn="ctr" rtl="0" eaLnBrk="0" fontAlgn="base" hangingPunct="0">
            <a:spcBef>
              <a:spcPct val="0"/>
            </a:spcBef>
            <a:spcAft>
              <a:spcPct val="0"/>
            </a:spcAft>
            <a:defRPr sz="2500" kern="1200">
              <a:solidFill>
                <a:schemeClr val="tx1"/>
              </a:solidFill>
              <a:latin typeface="Times New Roman" pitchFamily="18" charset="0"/>
              <a:ea typeface="+mn-ea"/>
              <a:cs typeface="+mn-cs"/>
            </a:defRPr>
          </a:lvl4pPr>
          <a:lvl5pPr marL="1909763" indent="-80963" algn="ctr" rtl="0" eaLnBrk="0" fontAlgn="base" hangingPunct="0">
            <a:spcBef>
              <a:spcPct val="0"/>
            </a:spcBef>
            <a:spcAft>
              <a:spcPct val="0"/>
            </a:spcAft>
            <a:defRPr sz="2500" kern="1200">
              <a:solidFill>
                <a:schemeClr val="tx1"/>
              </a:solidFill>
              <a:latin typeface="Times New Roman" pitchFamily="18" charset="0"/>
              <a:ea typeface="+mn-ea"/>
              <a:cs typeface="+mn-cs"/>
            </a:defRPr>
          </a:lvl5pPr>
          <a:lvl6pPr marL="2286000" algn="l" defTabSz="914400" rtl="0" eaLnBrk="1" latinLnBrk="0" hangingPunct="1">
            <a:defRPr sz="2500" kern="1200">
              <a:solidFill>
                <a:schemeClr val="tx1"/>
              </a:solidFill>
              <a:latin typeface="Times New Roman" pitchFamily="18" charset="0"/>
              <a:ea typeface="+mn-ea"/>
              <a:cs typeface="+mn-cs"/>
            </a:defRPr>
          </a:lvl6pPr>
          <a:lvl7pPr marL="2743200" algn="l" defTabSz="914400" rtl="0" eaLnBrk="1" latinLnBrk="0" hangingPunct="1">
            <a:defRPr sz="2500" kern="1200">
              <a:solidFill>
                <a:schemeClr val="tx1"/>
              </a:solidFill>
              <a:latin typeface="Times New Roman" pitchFamily="18" charset="0"/>
              <a:ea typeface="+mn-ea"/>
              <a:cs typeface="+mn-cs"/>
            </a:defRPr>
          </a:lvl7pPr>
          <a:lvl8pPr marL="3200400" algn="l" defTabSz="914400" rtl="0" eaLnBrk="1" latinLnBrk="0" hangingPunct="1">
            <a:defRPr sz="2500" kern="1200">
              <a:solidFill>
                <a:schemeClr val="tx1"/>
              </a:solidFill>
              <a:latin typeface="Times New Roman" pitchFamily="18" charset="0"/>
              <a:ea typeface="+mn-ea"/>
              <a:cs typeface="+mn-cs"/>
            </a:defRPr>
          </a:lvl8pPr>
          <a:lvl9pPr marL="3657600" algn="l" defTabSz="914400" rtl="0" eaLnBrk="1" latinLnBrk="0" hangingPunct="1">
            <a:defRPr sz="2500" kern="1200">
              <a:solidFill>
                <a:schemeClr val="tx1"/>
              </a:solidFill>
              <a:latin typeface="Times New Roman" pitchFamily="18" charset="0"/>
              <a:ea typeface="+mn-ea"/>
              <a:cs typeface="+mn-cs"/>
            </a:defRPr>
          </a:lvl9pPr>
        </a:lstStyle>
        <a:p>
          <a:pPr algn="l">
            <a:spcBef>
              <a:spcPct val="50000"/>
            </a:spcBef>
          </a:pPr>
          <a:r>
            <a:rPr lang="en-US" altLang="pt-PT" sz="1500" b="1">
              <a:solidFill>
                <a:srgbClr val="00467A"/>
              </a:solidFill>
              <a:latin typeface="Arial" charset="0"/>
            </a:rPr>
            <a:t>Emprego</a:t>
          </a:r>
        </a:p>
      </xdr:txBody>
    </xdr:sp>
    <xdr:clientData/>
  </xdr:twoCellAnchor>
  <xdr:twoCellAnchor>
    <xdr:from>
      <xdr:col>0</xdr:col>
      <xdr:colOff>228600</xdr:colOff>
      <xdr:row>41</xdr:row>
      <xdr:rowOff>46038</xdr:rowOff>
    </xdr:from>
    <xdr:to>
      <xdr:col>4</xdr:col>
      <xdr:colOff>347663</xdr:colOff>
      <xdr:row>42</xdr:row>
      <xdr:rowOff>173221</xdr:rowOff>
    </xdr:to>
    <xdr:sp macro="" textlink="">
      <xdr:nvSpPr>
        <xdr:cNvPr id="11" name="Text Box 12">
          <a:extLst>
            <a:ext uri="{FF2B5EF4-FFF2-40B4-BE49-F238E27FC236}">
              <a16:creationId xmlns:a16="http://schemas.microsoft.com/office/drawing/2014/main" id="{00000000-0008-0000-0000-00000B000000}"/>
            </a:ext>
          </a:extLst>
        </xdr:cNvPr>
        <xdr:cNvSpPr txBox="1">
          <a:spLocks noChangeArrowheads="1"/>
        </xdr:cNvSpPr>
      </xdr:nvSpPr>
      <xdr:spPr bwMode="auto">
        <a:xfrm>
          <a:off x="228600" y="6332538"/>
          <a:ext cx="2443163" cy="3176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lIns="95537" tIns="47768" rIns="95537" bIns="47768">
          <a:spAutoFit/>
        </a:bodyPr>
        <a:lstStyle>
          <a:defPPr>
            <a:defRPr lang="en-US"/>
          </a:defPPr>
          <a:lvl1pPr algn="ctr" rtl="0" eaLnBrk="0" fontAlgn="base" hangingPunct="0">
            <a:spcBef>
              <a:spcPct val="0"/>
            </a:spcBef>
            <a:spcAft>
              <a:spcPct val="0"/>
            </a:spcAft>
            <a:defRPr sz="2500" kern="1200">
              <a:solidFill>
                <a:schemeClr val="tx1"/>
              </a:solidFill>
              <a:latin typeface="Times New Roman" pitchFamily="18" charset="0"/>
              <a:ea typeface="+mn-ea"/>
              <a:cs typeface="+mn-cs"/>
            </a:defRPr>
          </a:lvl1pPr>
          <a:lvl2pPr marL="476250" indent="-19050" algn="ctr" rtl="0" eaLnBrk="0" fontAlgn="base" hangingPunct="0">
            <a:spcBef>
              <a:spcPct val="0"/>
            </a:spcBef>
            <a:spcAft>
              <a:spcPct val="0"/>
            </a:spcAft>
            <a:defRPr sz="2500" kern="1200">
              <a:solidFill>
                <a:schemeClr val="tx1"/>
              </a:solidFill>
              <a:latin typeface="Times New Roman" pitchFamily="18" charset="0"/>
              <a:ea typeface="+mn-ea"/>
              <a:cs typeface="+mn-cs"/>
            </a:defRPr>
          </a:lvl2pPr>
          <a:lvl3pPr marL="954088" indent="-39688" algn="ctr" rtl="0" eaLnBrk="0" fontAlgn="base" hangingPunct="0">
            <a:spcBef>
              <a:spcPct val="0"/>
            </a:spcBef>
            <a:spcAft>
              <a:spcPct val="0"/>
            </a:spcAft>
            <a:defRPr sz="2500" kern="1200">
              <a:solidFill>
                <a:schemeClr val="tx1"/>
              </a:solidFill>
              <a:latin typeface="Times New Roman" pitchFamily="18" charset="0"/>
              <a:ea typeface="+mn-ea"/>
              <a:cs typeface="+mn-cs"/>
            </a:defRPr>
          </a:lvl3pPr>
          <a:lvl4pPr marL="1431925" indent="-60325" algn="ctr" rtl="0" eaLnBrk="0" fontAlgn="base" hangingPunct="0">
            <a:spcBef>
              <a:spcPct val="0"/>
            </a:spcBef>
            <a:spcAft>
              <a:spcPct val="0"/>
            </a:spcAft>
            <a:defRPr sz="2500" kern="1200">
              <a:solidFill>
                <a:schemeClr val="tx1"/>
              </a:solidFill>
              <a:latin typeface="Times New Roman" pitchFamily="18" charset="0"/>
              <a:ea typeface="+mn-ea"/>
              <a:cs typeface="+mn-cs"/>
            </a:defRPr>
          </a:lvl4pPr>
          <a:lvl5pPr marL="1909763" indent="-80963" algn="ctr" rtl="0" eaLnBrk="0" fontAlgn="base" hangingPunct="0">
            <a:spcBef>
              <a:spcPct val="0"/>
            </a:spcBef>
            <a:spcAft>
              <a:spcPct val="0"/>
            </a:spcAft>
            <a:defRPr sz="2500" kern="1200">
              <a:solidFill>
                <a:schemeClr val="tx1"/>
              </a:solidFill>
              <a:latin typeface="Times New Roman" pitchFamily="18" charset="0"/>
              <a:ea typeface="+mn-ea"/>
              <a:cs typeface="+mn-cs"/>
            </a:defRPr>
          </a:lvl5pPr>
          <a:lvl6pPr marL="2286000" algn="l" defTabSz="914400" rtl="0" eaLnBrk="1" latinLnBrk="0" hangingPunct="1">
            <a:defRPr sz="2500" kern="1200">
              <a:solidFill>
                <a:schemeClr val="tx1"/>
              </a:solidFill>
              <a:latin typeface="Times New Roman" pitchFamily="18" charset="0"/>
              <a:ea typeface="+mn-ea"/>
              <a:cs typeface="+mn-cs"/>
            </a:defRPr>
          </a:lvl6pPr>
          <a:lvl7pPr marL="2743200" algn="l" defTabSz="914400" rtl="0" eaLnBrk="1" latinLnBrk="0" hangingPunct="1">
            <a:defRPr sz="2500" kern="1200">
              <a:solidFill>
                <a:schemeClr val="tx1"/>
              </a:solidFill>
              <a:latin typeface="Times New Roman" pitchFamily="18" charset="0"/>
              <a:ea typeface="+mn-ea"/>
              <a:cs typeface="+mn-cs"/>
            </a:defRPr>
          </a:lvl7pPr>
          <a:lvl8pPr marL="3200400" algn="l" defTabSz="914400" rtl="0" eaLnBrk="1" latinLnBrk="0" hangingPunct="1">
            <a:defRPr sz="2500" kern="1200">
              <a:solidFill>
                <a:schemeClr val="tx1"/>
              </a:solidFill>
              <a:latin typeface="Times New Roman" pitchFamily="18" charset="0"/>
              <a:ea typeface="+mn-ea"/>
              <a:cs typeface="+mn-cs"/>
            </a:defRPr>
          </a:lvl8pPr>
          <a:lvl9pPr marL="3657600" algn="l" defTabSz="914400" rtl="0" eaLnBrk="1" latinLnBrk="0" hangingPunct="1">
            <a:defRPr sz="2500" kern="1200">
              <a:solidFill>
                <a:schemeClr val="tx1"/>
              </a:solidFill>
              <a:latin typeface="Times New Roman" pitchFamily="18" charset="0"/>
              <a:ea typeface="+mn-ea"/>
              <a:cs typeface="+mn-cs"/>
            </a:defRPr>
          </a:lvl9pPr>
        </a:lstStyle>
        <a:p>
          <a:pPr algn="l">
            <a:spcBef>
              <a:spcPct val="50000"/>
            </a:spcBef>
          </a:pPr>
          <a:r>
            <a:rPr lang="en-US" altLang="pt-PT" sz="1500" b="1">
              <a:solidFill>
                <a:srgbClr val="00467A"/>
              </a:solidFill>
              <a:latin typeface="Arial" charset="0"/>
            </a:rPr>
            <a:t>Remunerações</a:t>
          </a:r>
        </a:p>
      </xdr:txBody>
    </xdr:sp>
    <xdr:clientData/>
  </xdr:twoCellAnchor>
  <xdr:twoCellAnchor>
    <xdr:from>
      <xdr:col>0</xdr:col>
      <xdr:colOff>69850</xdr:colOff>
      <xdr:row>5</xdr:row>
      <xdr:rowOff>177800</xdr:rowOff>
    </xdr:from>
    <xdr:to>
      <xdr:col>11</xdr:col>
      <xdr:colOff>157163</xdr:colOff>
      <xdr:row>9</xdr:row>
      <xdr:rowOff>71438</xdr:rowOff>
    </xdr:to>
    <xdr:sp macro="" textlink="">
      <xdr:nvSpPr>
        <xdr:cNvPr id="12" name="Rectangle 13">
          <a:extLst>
            <a:ext uri="{FF2B5EF4-FFF2-40B4-BE49-F238E27FC236}">
              <a16:creationId xmlns:a16="http://schemas.microsoft.com/office/drawing/2014/main" id="{00000000-0008-0000-0000-00000C000000}"/>
            </a:ext>
          </a:extLst>
        </xdr:cNvPr>
        <xdr:cNvSpPr>
          <a:spLocks noChangeArrowheads="1"/>
        </xdr:cNvSpPr>
      </xdr:nvSpPr>
      <xdr:spPr bwMode="auto">
        <a:xfrm>
          <a:off x="69850" y="1130300"/>
          <a:ext cx="6478588" cy="655638"/>
        </a:xfrm>
        <a:prstGeom prst="rect">
          <a:avLst/>
        </a:prstGeom>
        <a:solidFill>
          <a:srgbClr val="00467A"/>
        </a:solidFill>
        <a:ln w="9525">
          <a:solidFill>
            <a:srgbClr val="004A82"/>
          </a:solidFill>
          <a:miter lim="800000"/>
          <a:headEnd/>
          <a:tailEnd/>
        </a:ln>
      </xdr:spPr>
      <xdr:txBody>
        <a:bodyPr wrap="square" lIns="95537" tIns="47768" rIns="95537" bIns="47768" anchor="ctr"/>
        <a:lstStyle>
          <a:defPPr>
            <a:defRPr lang="en-US"/>
          </a:defPPr>
          <a:lvl1pPr algn="ctr" rtl="0" eaLnBrk="0" fontAlgn="base" hangingPunct="0">
            <a:spcBef>
              <a:spcPct val="0"/>
            </a:spcBef>
            <a:spcAft>
              <a:spcPct val="0"/>
            </a:spcAft>
            <a:defRPr sz="2500" kern="1200">
              <a:solidFill>
                <a:schemeClr val="tx1"/>
              </a:solidFill>
              <a:latin typeface="Times New Roman" pitchFamily="18" charset="0"/>
              <a:ea typeface="+mn-ea"/>
              <a:cs typeface="+mn-cs"/>
            </a:defRPr>
          </a:lvl1pPr>
          <a:lvl2pPr marL="476250" indent="-19050" algn="ctr" rtl="0" eaLnBrk="0" fontAlgn="base" hangingPunct="0">
            <a:spcBef>
              <a:spcPct val="0"/>
            </a:spcBef>
            <a:spcAft>
              <a:spcPct val="0"/>
            </a:spcAft>
            <a:defRPr sz="2500" kern="1200">
              <a:solidFill>
                <a:schemeClr val="tx1"/>
              </a:solidFill>
              <a:latin typeface="Times New Roman" pitchFamily="18" charset="0"/>
              <a:ea typeface="+mn-ea"/>
              <a:cs typeface="+mn-cs"/>
            </a:defRPr>
          </a:lvl2pPr>
          <a:lvl3pPr marL="954088" indent="-39688" algn="ctr" rtl="0" eaLnBrk="0" fontAlgn="base" hangingPunct="0">
            <a:spcBef>
              <a:spcPct val="0"/>
            </a:spcBef>
            <a:spcAft>
              <a:spcPct val="0"/>
            </a:spcAft>
            <a:defRPr sz="2500" kern="1200">
              <a:solidFill>
                <a:schemeClr val="tx1"/>
              </a:solidFill>
              <a:latin typeface="Times New Roman" pitchFamily="18" charset="0"/>
              <a:ea typeface="+mn-ea"/>
              <a:cs typeface="+mn-cs"/>
            </a:defRPr>
          </a:lvl3pPr>
          <a:lvl4pPr marL="1431925" indent="-60325" algn="ctr" rtl="0" eaLnBrk="0" fontAlgn="base" hangingPunct="0">
            <a:spcBef>
              <a:spcPct val="0"/>
            </a:spcBef>
            <a:spcAft>
              <a:spcPct val="0"/>
            </a:spcAft>
            <a:defRPr sz="2500" kern="1200">
              <a:solidFill>
                <a:schemeClr val="tx1"/>
              </a:solidFill>
              <a:latin typeface="Times New Roman" pitchFamily="18" charset="0"/>
              <a:ea typeface="+mn-ea"/>
              <a:cs typeface="+mn-cs"/>
            </a:defRPr>
          </a:lvl4pPr>
          <a:lvl5pPr marL="1909763" indent="-80963" algn="ctr" rtl="0" eaLnBrk="0" fontAlgn="base" hangingPunct="0">
            <a:spcBef>
              <a:spcPct val="0"/>
            </a:spcBef>
            <a:spcAft>
              <a:spcPct val="0"/>
            </a:spcAft>
            <a:defRPr sz="2500" kern="1200">
              <a:solidFill>
                <a:schemeClr val="tx1"/>
              </a:solidFill>
              <a:latin typeface="Times New Roman" pitchFamily="18" charset="0"/>
              <a:ea typeface="+mn-ea"/>
              <a:cs typeface="+mn-cs"/>
            </a:defRPr>
          </a:lvl5pPr>
          <a:lvl6pPr marL="2286000" algn="l" defTabSz="914400" rtl="0" eaLnBrk="1" latinLnBrk="0" hangingPunct="1">
            <a:defRPr sz="2500" kern="1200">
              <a:solidFill>
                <a:schemeClr val="tx1"/>
              </a:solidFill>
              <a:latin typeface="Times New Roman" pitchFamily="18" charset="0"/>
              <a:ea typeface="+mn-ea"/>
              <a:cs typeface="+mn-cs"/>
            </a:defRPr>
          </a:lvl6pPr>
          <a:lvl7pPr marL="2743200" algn="l" defTabSz="914400" rtl="0" eaLnBrk="1" latinLnBrk="0" hangingPunct="1">
            <a:defRPr sz="2500" kern="1200">
              <a:solidFill>
                <a:schemeClr val="tx1"/>
              </a:solidFill>
              <a:latin typeface="Times New Roman" pitchFamily="18" charset="0"/>
              <a:ea typeface="+mn-ea"/>
              <a:cs typeface="+mn-cs"/>
            </a:defRPr>
          </a:lvl7pPr>
          <a:lvl8pPr marL="3200400" algn="l" defTabSz="914400" rtl="0" eaLnBrk="1" latinLnBrk="0" hangingPunct="1">
            <a:defRPr sz="2500" kern="1200">
              <a:solidFill>
                <a:schemeClr val="tx1"/>
              </a:solidFill>
              <a:latin typeface="Times New Roman" pitchFamily="18" charset="0"/>
              <a:ea typeface="+mn-ea"/>
              <a:cs typeface="+mn-cs"/>
            </a:defRPr>
          </a:lvl8pPr>
          <a:lvl9pPr marL="3657600" algn="l" defTabSz="914400" rtl="0" eaLnBrk="1" latinLnBrk="0" hangingPunct="1">
            <a:defRPr sz="2500" kern="1200">
              <a:solidFill>
                <a:schemeClr val="tx1"/>
              </a:solidFill>
              <a:latin typeface="Times New Roman" pitchFamily="18" charset="0"/>
              <a:ea typeface="+mn-ea"/>
              <a:cs typeface="+mn-cs"/>
            </a:defRPr>
          </a:lvl9pPr>
        </a:lstStyle>
        <a:p>
          <a:endParaRPr lang="pt-PT" altLang="pt-PT" sz="2400"/>
        </a:p>
      </xdr:txBody>
    </xdr:sp>
    <xdr:clientData/>
  </xdr:twoCellAnchor>
  <xdr:twoCellAnchor>
    <xdr:from>
      <xdr:col>0</xdr:col>
      <xdr:colOff>0</xdr:colOff>
      <xdr:row>3</xdr:row>
      <xdr:rowOff>100012</xdr:rowOff>
    </xdr:from>
    <xdr:to>
      <xdr:col>5</xdr:col>
      <xdr:colOff>219075</xdr:colOff>
      <xdr:row>10</xdr:row>
      <xdr:rowOff>146047</xdr:rowOff>
    </xdr:to>
    <xdr:grpSp>
      <xdr:nvGrpSpPr>
        <xdr:cNvPr id="13" name="Group 14">
          <a:extLst>
            <a:ext uri="{FF2B5EF4-FFF2-40B4-BE49-F238E27FC236}">
              <a16:creationId xmlns:a16="http://schemas.microsoft.com/office/drawing/2014/main" id="{00000000-0008-0000-0000-00000D000000}"/>
            </a:ext>
          </a:extLst>
        </xdr:cNvPr>
        <xdr:cNvGrpSpPr>
          <a:grpSpLocks/>
        </xdr:cNvGrpSpPr>
      </xdr:nvGrpSpPr>
      <xdr:grpSpPr bwMode="auto">
        <a:xfrm>
          <a:off x="0" y="671512"/>
          <a:ext cx="3124200" cy="1379535"/>
          <a:chOff x="198" y="603"/>
          <a:chExt cx="1962" cy="839"/>
        </a:xfrm>
      </xdr:grpSpPr>
      <xdr:sp macro="" textlink="">
        <xdr:nvSpPr>
          <xdr:cNvPr id="14" name="Rectangle 15">
            <a:extLst>
              <a:ext uri="{FF2B5EF4-FFF2-40B4-BE49-F238E27FC236}">
                <a16:creationId xmlns:a16="http://schemas.microsoft.com/office/drawing/2014/main" id="{00000000-0008-0000-0000-00000E000000}"/>
              </a:ext>
            </a:extLst>
          </xdr:cNvPr>
          <xdr:cNvSpPr>
            <a:spLocks noChangeArrowheads="1"/>
          </xdr:cNvSpPr>
        </xdr:nvSpPr>
        <xdr:spPr bwMode="auto">
          <a:xfrm>
            <a:off x="198" y="603"/>
            <a:ext cx="1962" cy="192"/>
          </a:xfrm>
          <a:prstGeom prst="rect">
            <a:avLst/>
          </a:prstGeom>
          <a:solidFill>
            <a:srgbClr val="FFFF00"/>
          </a:solidFill>
          <a:ln>
            <a:noFill/>
          </a:ln>
          <a:extLst>
            <a:ext uri="{91240B29-F687-4F45-9708-019B960494DF}">
              <a14:hiddenLine xmlns:a14="http://schemas.microsoft.com/office/drawing/2010/main" w="12700" cap="rnd">
                <a:solidFill>
                  <a:srgbClr val="000000"/>
                </a:solidFill>
                <a:prstDash val="sysDot"/>
                <a:miter lim="800000"/>
                <a:headEnd/>
                <a:tailEnd/>
              </a14:hiddenLine>
            </a:ext>
          </a:extLst>
        </xdr:spPr>
        <xdr:txBody>
          <a:bodyPr wrap="square" anchor="ctr"/>
          <a:lstStyle>
            <a:defPPr>
              <a:defRPr lang="en-US"/>
            </a:defPPr>
            <a:lvl1pPr algn="ctr" rtl="0" eaLnBrk="0" fontAlgn="base" hangingPunct="0">
              <a:spcBef>
                <a:spcPct val="0"/>
              </a:spcBef>
              <a:spcAft>
                <a:spcPct val="0"/>
              </a:spcAft>
              <a:defRPr sz="2500" kern="1200">
                <a:solidFill>
                  <a:schemeClr val="tx1"/>
                </a:solidFill>
                <a:latin typeface="Times New Roman" pitchFamily="18" charset="0"/>
                <a:ea typeface="+mn-ea"/>
                <a:cs typeface="+mn-cs"/>
              </a:defRPr>
            </a:lvl1pPr>
            <a:lvl2pPr marL="476250" indent="-19050" algn="ctr" rtl="0" eaLnBrk="0" fontAlgn="base" hangingPunct="0">
              <a:spcBef>
                <a:spcPct val="0"/>
              </a:spcBef>
              <a:spcAft>
                <a:spcPct val="0"/>
              </a:spcAft>
              <a:defRPr sz="2500" kern="1200">
                <a:solidFill>
                  <a:schemeClr val="tx1"/>
                </a:solidFill>
                <a:latin typeface="Times New Roman" pitchFamily="18" charset="0"/>
                <a:ea typeface="+mn-ea"/>
                <a:cs typeface="+mn-cs"/>
              </a:defRPr>
            </a:lvl2pPr>
            <a:lvl3pPr marL="954088" indent="-39688" algn="ctr" rtl="0" eaLnBrk="0" fontAlgn="base" hangingPunct="0">
              <a:spcBef>
                <a:spcPct val="0"/>
              </a:spcBef>
              <a:spcAft>
                <a:spcPct val="0"/>
              </a:spcAft>
              <a:defRPr sz="2500" kern="1200">
                <a:solidFill>
                  <a:schemeClr val="tx1"/>
                </a:solidFill>
                <a:latin typeface="Times New Roman" pitchFamily="18" charset="0"/>
                <a:ea typeface="+mn-ea"/>
                <a:cs typeface="+mn-cs"/>
              </a:defRPr>
            </a:lvl3pPr>
            <a:lvl4pPr marL="1431925" indent="-60325" algn="ctr" rtl="0" eaLnBrk="0" fontAlgn="base" hangingPunct="0">
              <a:spcBef>
                <a:spcPct val="0"/>
              </a:spcBef>
              <a:spcAft>
                <a:spcPct val="0"/>
              </a:spcAft>
              <a:defRPr sz="2500" kern="1200">
                <a:solidFill>
                  <a:schemeClr val="tx1"/>
                </a:solidFill>
                <a:latin typeface="Times New Roman" pitchFamily="18" charset="0"/>
                <a:ea typeface="+mn-ea"/>
                <a:cs typeface="+mn-cs"/>
              </a:defRPr>
            </a:lvl4pPr>
            <a:lvl5pPr marL="1909763" indent="-80963" algn="ctr" rtl="0" eaLnBrk="0" fontAlgn="base" hangingPunct="0">
              <a:spcBef>
                <a:spcPct val="0"/>
              </a:spcBef>
              <a:spcAft>
                <a:spcPct val="0"/>
              </a:spcAft>
              <a:defRPr sz="2500" kern="1200">
                <a:solidFill>
                  <a:schemeClr val="tx1"/>
                </a:solidFill>
                <a:latin typeface="Times New Roman" pitchFamily="18" charset="0"/>
                <a:ea typeface="+mn-ea"/>
                <a:cs typeface="+mn-cs"/>
              </a:defRPr>
            </a:lvl5pPr>
            <a:lvl6pPr marL="2286000" algn="l" defTabSz="914400" rtl="0" eaLnBrk="1" latinLnBrk="0" hangingPunct="1">
              <a:defRPr sz="2500" kern="1200">
                <a:solidFill>
                  <a:schemeClr val="tx1"/>
                </a:solidFill>
                <a:latin typeface="Times New Roman" pitchFamily="18" charset="0"/>
                <a:ea typeface="+mn-ea"/>
                <a:cs typeface="+mn-cs"/>
              </a:defRPr>
            </a:lvl6pPr>
            <a:lvl7pPr marL="2743200" algn="l" defTabSz="914400" rtl="0" eaLnBrk="1" latinLnBrk="0" hangingPunct="1">
              <a:defRPr sz="2500" kern="1200">
                <a:solidFill>
                  <a:schemeClr val="tx1"/>
                </a:solidFill>
                <a:latin typeface="Times New Roman" pitchFamily="18" charset="0"/>
                <a:ea typeface="+mn-ea"/>
                <a:cs typeface="+mn-cs"/>
              </a:defRPr>
            </a:lvl7pPr>
            <a:lvl8pPr marL="3200400" algn="l" defTabSz="914400" rtl="0" eaLnBrk="1" latinLnBrk="0" hangingPunct="1">
              <a:defRPr sz="2500" kern="1200">
                <a:solidFill>
                  <a:schemeClr val="tx1"/>
                </a:solidFill>
                <a:latin typeface="Times New Roman" pitchFamily="18" charset="0"/>
                <a:ea typeface="+mn-ea"/>
                <a:cs typeface="+mn-cs"/>
              </a:defRPr>
            </a:lvl8pPr>
            <a:lvl9pPr marL="3657600" algn="l" defTabSz="914400" rtl="0" eaLnBrk="1" latinLnBrk="0" hangingPunct="1">
              <a:defRPr sz="2500" kern="1200">
                <a:solidFill>
                  <a:schemeClr val="tx1"/>
                </a:solidFill>
                <a:latin typeface="Times New Roman" pitchFamily="18" charset="0"/>
                <a:ea typeface="+mn-ea"/>
                <a:cs typeface="+mn-cs"/>
              </a:defRPr>
            </a:lvl9pPr>
          </a:lstStyle>
          <a:p>
            <a:endParaRPr lang="pt-PT" altLang="pt-PT" sz="2400"/>
          </a:p>
        </xdr:txBody>
      </xdr:sp>
      <xdr:sp macro="" textlink="">
        <xdr:nvSpPr>
          <xdr:cNvPr id="15" name="Rectangle 16">
            <a:extLst>
              <a:ext uri="{FF2B5EF4-FFF2-40B4-BE49-F238E27FC236}">
                <a16:creationId xmlns:a16="http://schemas.microsoft.com/office/drawing/2014/main" id="{00000000-0008-0000-0000-00000F000000}"/>
              </a:ext>
            </a:extLst>
          </xdr:cNvPr>
          <xdr:cNvSpPr>
            <a:spLocks noChangeArrowheads="1"/>
          </xdr:cNvSpPr>
        </xdr:nvSpPr>
        <xdr:spPr bwMode="auto">
          <a:xfrm rot="5393061">
            <a:off x="-95" y="916"/>
            <a:ext cx="819" cy="234"/>
          </a:xfrm>
          <a:prstGeom prst="rect">
            <a:avLst/>
          </a:prstGeom>
          <a:solidFill>
            <a:srgbClr val="FFFF00"/>
          </a:solidFill>
          <a:ln>
            <a:noFill/>
          </a:ln>
          <a:extLst>
            <a:ext uri="{91240B29-F687-4F45-9708-019B960494DF}">
              <a14:hiddenLine xmlns:a14="http://schemas.microsoft.com/office/drawing/2010/main" w="12700" cap="rnd">
                <a:solidFill>
                  <a:srgbClr val="000000"/>
                </a:solidFill>
                <a:prstDash val="sysDot"/>
                <a:miter lim="800000"/>
                <a:headEnd/>
                <a:tailEnd/>
              </a14:hiddenLine>
            </a:ext>
          </a:extLst>
        </xdr:spPr>
        <xdr:txBody>
          <a:bodyPr wrap="square" anchor="ctr"/>
          <a:lstStyle>
            <a:defPPr>
              <a:defRPr lang="en-US"/>
            </a:defPPr>
            <a:lvl1pPr algn="ctr" rtl="0" eaLnBrk="0" fontAlgn="base" hangingPunct="0">
              <a:spcBef>
                <a:spcPct val="0"/>
              </a:spcBef>
              <a:spcAft>
                <a:spcPct val="0"/>
              </a:spcAft>
              <a:defRPr sz="2500" kern="1200">
                <a:solidFill>
                  <a:schemeClr val="tx1"/>
                </a:solidFill>
                <a:latin typeface="Times New Roman" pitchFamily="18" charset="0"/>
                <a:ea typeface="+mn-ea"/>
                <a:cs typeface="+mn-cs"/>
              </a:defRPr>
            </a:lvl1pPr>
            <a:lvl2pPr marL="476250" indent="-19050" algn="ctr" rtl="0" eaLnBrk="0" fontAlgn="base" hangingPunct="0">
              <a:spcBef>
                <a:spcPct val="0"/>
              </a:spcBef>
              <a:spcAft>
                <a:spcPct val="0"/>
              </a:spcAft>
              <a:defRPr sz="2500" kern="1200">
                <a:solidFill>
                  <a:schemeClr val="tx1"/>
                </a:solidFill>
                <a:latin typeface="Times New Roman" pitchFamily="18" charset="0"/>
                <a:ea typeface="+mn-ea"/>
                <a:cs typeface="+mn-cs"/>
              </a:defRPr>
            </a:lvl2pPr>
            <a:lvl3pPr marL="954088" indent="-39688" algn="ctr" rtl="0" eaLnBrk="0" fontAlgn="base" hangingPunct="0">
              <a:spcBef>
                <a:spcPct val="0"/>
              </a:spcBef>
              <a:spcAft>
                <a:spcPct val="0"/>
              </a:spcAft>
              <a:defRPr sz="2500" kern="1200">
                <a:solidFill>
                  <a:schemeClr val="tx1"/>
                </a:solidFill>
                <a:latin typeface="Times New Roman" pitchFamily="18" charset="0"/>
                <a:ea typeface="+mn-ea"/>
                <a:cs typeface="+mn-cs"/>
              </a:defRPr>
            </a:lvl3pPr>
            <a:lvl4pPr marL="1431925" indent="-60325" algn="ctr" rtl="0" eaLnBrk="0" fontAlgn="base" hangingPunct="0">
              <a:spcBef>
                <a:spcPct val="0"/>
              </a:spcBef>
              <a:spcAft>
                <a:spcPct val="0"/>
              </a:spcAft>
              <a:defRPr sz="2500" kern="1200">
                <a:solidFill>
                  <a:schemeClr val="tx1"/>
                </a:solidFill>
                <a:latin typeface="Times New Roman" pitchFamily="18" charset="0"/>
                <a:ea typeface="+mn-ea"/>
                <a:cs typeface="+mn-cs"/>
              </a:defRPr>
            </a:lvl4pPr>
            <a:lvl5pPr marL="1909763" indent="-80963" algn="ctr" rtl="0" eaLnBrk="0" fontAlgn="base" hangingPunct="0">
              <a:spcBef>
                <a:spcPct val="0"/>
              </a:spcBef>
              <a:spcAft>
                <a:spcPct val="0"/>
              </a:spcAft>
              <a:defRPr sz="2500" kern="1200">
                <a:solidFill>
                  <a:schemeClr val="tx1"/>
                </a:solidFill>
                <a:latin typeface="Times New Roman" pitchFamily="18" charset="0"/>
                <a:ea typeface="+mn-ea"/>
                <a:cs typeface="+mn-cs"/>
              </a:defRPr>
            </a:lvl5pPr>
            <a:lvl6pPr marL="2286000" algn="l" defTabSz="914400" rtl="0" eaLnBrk="1" latinLnBrk="0" hangingPunct="1">
              <a:defRPr sz="2500" kern="1200">
                <a:solidFill>
                  <a:schemeClr val="tx1"/>
                </a:solidFill>
                <a:latin typeface="Times New Roman" pitchFamily="18" charset="0"/>
                <a:ea typeface="+mn-ea"/>
                <a:cs typeface="+mn-cs"/>
              </a:defRPr>
            </a:lvl6pPr>
            <a:lvl7pPr marL="2743200" algn="l" defTabSz="914400" rtl="0" eaLnBrk="1" latinLnBrk="0" hangingPunct="1">
              <a:defRPr sz="2500" kern="1200">
                <a:solidFill>
                  <a:schemeClr val="tx1"/>
                </a:solidFill>
                <a:latin typeface="Times New Roman" pitchFamily="18" charset="0"/>
                <a:ea typeface="+mn-ea"/>
                <a:cs typeface="+mn-cs"/>
              </a:defRPr>
            </a:lvl7pPr>
            <a:lvl8pPr marL="3200400" algn="l" defTabSz="914400" rtl="0" eaLnBrk="1" latinLnBrk="0" hangingPunct="1">
              <a:defRPr sz="2500" kern="1200">
                <a:solidFill>
                  <a:schemeClr val="tx1"/>
                </a:solidFill>
                <a:latin typeface="Times New Roman" pitchFamily="18" charset="0"/>
                <a:ea typeface="+mn-ea"/>
                <a:cs typeface="+mn-cs"/>
              </a:defRPr>
            </a:lvl8pPr>
            <a:lvl9pPr marL="3657600" algn="l" defTabSz="914400" rtl="0" eaLnBrk="1" latinLnBrk="0" hangingPunct="1">
              <a:defRPr sz="2500" kern="1200">
                <a:solidFill>
                  <a:schemeClr val="tx1"/>
                </a:solidFill>
                <a:latin typeface="Times New Roman" pitchFamily="18" charset="0"/>
                <a:ea typeface="+mn-ea"/>
                <a:cs typeface="+mn-cs"/>
              </a:defRPr>
            </a:lvl9pPr>
          </a:lstStyle>
          <a:p>
            <a:endParaRPr lang="pt-PT" altLang="pt-PT" sz="2400"/>
          </a:p>
        </xdr:txBody>
      </xdr:sp>
    </xdr:grpSp>
    <xdr:clientData/>
  </xdr:twoCellAnchor>
  <xdr:twoCellAnchor>
    <xdr:from>
      <xdr:col>0</xdr:col>
      <xdr:colOff>217488</xdr:colOff>
      <xdr:row>4</xdr:row>
      <xdr:rowOff>127000</xdr:rowOff>
    </xdr:from>
    <xdr:to>
      <xdr:col>6</xdr:col>
      <xdr:colOff>7938</xdr:colOff>
      <xdr:row>8</xdr:row>
      <xdr:rowOff>93663</xdr:rowOff>
    </xdr:to>
    <xdr:sp macro="" textlink="">
      <xdr:nvSpPr>
        <xdr:cNvPr id="16" name="Rectangle 17">
          <a:extLst>
            <a:ext uri="{FF2B5EF4-FFF2-40B4-BE49-F238E27FC236}">
              <a16:creationId xmlns:a16="http://schemas.microsoft.com/office/drawing/2014/main" id="{00000000-0008-0000-0000-000010000000}"/>
            </a:ext>
          </a:extLst>
        </xdr:cNvPr>
        <xdr:cNvSpPr>
          <a:spLocks noChangeArrowheads="1"/>
        </xdr:cNvSpPr>
      </xdr:nvSpPr>
      <xdr:spPr bwMode="auto">
        <a:xfrm>
          <a:off x="217488" y="889000"/>
          <a:ext cx="3276600" cy="728663"/>
        </a:xfrm>
        <a:prstGeom prst="rect">
          <a:avLst/>
        </a:prstGeom>
        <a:solidFill>
          <a:srgbClr val="002060"/>
        </a:solidFill>
        <a:ln w="28575" cap="rnd">
          <a:noFill/>
          <a:prstDash val="sysDot"/>
          <a:miter lim="800000"/>
          <a:headEnd/>
          <a:tailEnd/>
        </a:ln>
        <a:effectLst>
          <a:prstShdw prst="shdw18" dist="17961" dir="13500000">
            <a:srgbClr val="556B81">
              <a:gamma/>
              <a:shade val="60000"/>
              <a:invGamma/>
            </a:srgbClr>
          </a:prstShdw>
        </a:effectLst>
      </xdr:spPr>
      <xdr:txBody>
        <a:bodyPr wrap="square" lIns="98749" tIns="49373" rIns="98749" bIns="49373" anchor="ctr"/>
        <a:lstStyle>
          <a:defPPr>
            <a:defRPr lang="en-US"/>
          </a:defPPr>
          <a:lvl1pPr algn="ctr" rtl="0" eaLnBrk="0" fontAlgn="base" hangingPunct="0">
            <a:spcBef>
              <a:spcPct val="0"/>
            </a:spcBef>
            <a:spcAft>
              <a:spcPct val="0"/>
            </a:spcAft>
            <a:defRPr sz="2500" kern="1200">
              <a:solidFill>
                <a:schemeClr val="tx1"/>
              </a:solidFill>
              <a:latin typeface="Times New Roman" pitchFamily="18" charset="0"/>
              <a:ea typeface="+mn-ea"/>
              <a:cs typeface="+mn-cs"/>
            </a:defRPr>
          </a:lvl1pPr>
          <a:lvl2pPr marL="476250" indent="-19050" algn="ctr" rtl="0" eaLnBrk="0" fontAlgn="base" hangingPunct="0">
            <a:spcBef>
              <a:spcPct val="0"/>
            </a:spcBef>
            <a:spcAft>
              <a:spcPct val="0"/>
            </a:spcAft>
            <a:defRPr sz="2500" kern="1200">
              <a:solidFill>
                <a:schemeClr val="tx1"/>
              </a:solidFill>
              <a:latin typeface="Times New Roman" pitchFamily="18" charset="0"/>
              <a:ea typeface="+mn-ea"/>
              <a:cs typeface="+mn-cs"/>
            </a:defRPr>
          </a:lvl2pPr>
          <a:lvl3pPr marL="954088" indent="-39688" algn="ctr" rtl="0" eaLnBrk="0" fontAlgn="base" hangingPunct="0">
            <a:spcBef>
              <a:spcPct val="0"/>
            </a:spcBef>
            <a:spcAft>
              <a:spcPct val="0"/>
            </a:spcAft>
            <a:defRPr sz="2500" kern="1200">
              <a:solidFill>
                <a:schemeClr val="tx1"/>
              </a:solidFill>
              <a:latin typeface="Times New Roman" pitchFamily="18" charset="0"/>
              <a:ea typeface="+mn-ea"/>
              <a:cs typeface="+mn-cs"/>
            </a:defRPr>
          </a:lvl3pPr>
          <a:lvl4pPr marL="1431925" indent="-60325" algn="ctr" rtl="0" eaLnBrk="0" fontAlgn="base" hangingPunct="0">
            <a:spcBef>
              <a:spcPct val="0"/>
            </a:spcBef>
            <a:spcAft>
              <a:spcPct val="0"/>
            </a:spcAft>
            <a:defRPr sz="2500" kern="1200">
              <a:solidFill>
                <a:schemeClr val="tx1"/>
              </a:solidFill>
              <a:latin typeface="Times New Roman" pitchFamily="18" charset="0"/>
              <a:ea typeface="+mn-ea"/>
              <a:cs typeface="+mn-cs"/>
            </a:defRPr>
          </a:lvl4pPr>
          <a:lvl5pPr marL="1909763" indent="-80963" algn="ctr" rtl="0" eaLnBrk="0" fontAlgn="base" hangingPunct="0">
            <a:spcBef>
              <a:spcPct val="0"/>
            </a:spcBef>
            <a:spcAft>
              <a:spcPct val="0"/>
            </a:spcAft>
            <a:defRPr sz="2500" kern="1200">
              <a:solidFill>
                <a:schemeClr val="tx1"/>
              </a:solidFill>
              <a:latin typeface="Times New Roman" pitchFamily="18" charset="0"/>
              <a:ea typeface="+mn-ea"/>
              <a:cs typeface="+mn-cs"/>
            </a:defRPr>
          </a:lvl5pPr>
          <a:lvl6pPr marL="2286000" algn="l" defTabSz="914400" rtl="0" eaLnBrk="1" latinLnBrk="0" hangingPunct="1">
            <a:defRPr sz="2500" kern="1200">
              <a:solidFill>
                <a:schemeClr val="tx1"/>
              </a:solidFill>
              <a:latin typeface="Times New Roman" pitchFamily="18" charset="0"/>
              <a:ea typeface="+mn-ea"/>
              <a:cs typeface="+mn-cs"/>
            </a:defRPr>
          </a:lvl6pPr>
          <a:lvl7pPr marL="2743200" algn="l" defTabSz="914400" rtl="0" eaLnBrk="1" latinLnBrk="0" hangingPunct="1">
            <a:defRPr sz="2500" kern="1200">
              <a:solidFill>
                <a:schemeClr val="tx1"/>
              </a:solidFill>
              <a:latin typeface="Times New Roman" pitchFamily="18" charset="0"/>
              <a:ea typeface="+mn-ea"/>
              <a:cs typeface="+mn-cs"/>
            </a:defRPr>
          </a:lvl7pPr>
          <a:lvl8pPr marL="3200400" algn="l" defTabSz="914400" rtl="0" eaLnBrk="1" latinLnBrk="0" hangingPunct="1">
            <a:defRPr sz="2500" kern="1200">
              <a:solidFill>
                <a:schemeClr val="tx1"/>
              </a:solidFill>
              <a:latin typeface="Times New Roman" pitchFamily="18" charset="0"/>
              <a:ea typeface="+mn-ea"/>
              <a:cs typeface="+mn-cs"/>
            </a:defRPr>
          </a:lvl8pPr>
          <a:lvl9pPr marL="3657600" algn="l" defTabSz="914400" rtl="0" eaLnBrk="1" latinLnBrk="0" hangingPunct="1">
            <a:defRPr sz="2500" kern="1200">
              <a:solidFill>
                <a:schemeClr val="tx1"/>
              </a:solidFill>
              <a:latin typeface="Times New Roman" pitchFamily="18" charset="0"/>
              <a:ea typeface="+mn-ea"/>
              <a:cs typeface="+mn-cs"/>
            </a:defRPr>
          </a:lvl9pPr>
        </a:lstStyle>
        <a:p>
          <a:pPr defTabSz="988538">
            <a:defRPr/>
          </a:pPr>
          <a:r>
            <a:rPr lang="pt-PT" sz="2100" b="1" i="1">
              <a:solidFill>
                <a:schemeClr val="bg1"/>
              </a:solidFill>
              <a:effectLst>
                <a:outerShdw blurRad="38100" dist="38100" dir="2700000" algn="tl">
                  <a:srgbClr val="000000"/>
                </a:outerShdw>
              </a:effectLst>
              <a:latin typeface="Arial" charset="0"/>
            </a:rPr>
            <a:t>Séries Cronológicas</a:t>
          </a:r>
        </a:p>
      </xdr:txBody>
    </xdr:sp>
    <xdr:clientData/>
  </xdr:twoCellAnchor>
  <xdr:twoCellAnchor>
    <xdr:from>
      <xdr:col>9</xdr:col>
      <xdr:colOff>198438</xdr:colOff>
      <xdr:row>5</xdr:row>
      <xdr:rowOff>114300</xdr:rowOff>
    </xdr:from>
    <xdr:to>
      <xdr:col>9</xdr:col>
      <xdr:colOff>419100</xdr:colOff>
      <xdr:row>10</xdr:row>
      <xdr:rowOff>142875</xdr:rowOff>
    </xdr:to>
    <xdr:sp macro="" textlink="">
      <xdr:nvSpPr>
        <xdr:cNvPr id="17" name="Rectangle 19">
          <a:extLst>
            <a:ext uri="{FF2B5EF4-FFF2-40B4-BE49-F238E27FC236}">
              <a16:creationId xmlns:a16="http://schemas.microsoft.com/office/drawing/2014/main" id="{00000000-0008-0000-0000-000011000000}"/>
            </a:ext>
          </a:extLst>
        </xdr:cNvPr>
        <xdr:cNvSpPr>
          <a:spLocks noChangeArrowheads="1"/>
        </xdr:cNvSpPr>
      </xdr:nvSpPr>
      <xdr:spPr bwMode="auto">
        <a:xfrm>
          <a:off x="5427663" y="1066800"/>
          <a:ext cx="220662" cy="981075"/>
        </a:xfrm>
        <a:prstGeom prst="rect">
          <a:avLst/>
        </a:prstGeom>
        <a:solidFill>
          <a:srgbClr val="FFFF00"/>
        </a:solidFill>
        <a:ln>
          <a:noFill/>
        </a:ln>
        <a:extLst/>
      </xdr:spPr>
      <xdr:txBody>
        <a:bodyPr wrap="square" lIns="95537" tIns="47768" rIns="95537" bIns="47768" anchor="ctr"/>
        <a:lstStyle>
          <a:defPPr>
            <a:defRPr lang="en-US"/>
          </a:defPPr>
          <a:lvl1pPr algn="ctr" rtl="0" eaLnBrk="0" fontAlgn="base" hangingPunct="0">
            <a:spcBef>
              <a:spcPct val="0"/>
            </a:spcBef>
            <a:spcAft>
              <a:spcPct val="0"/>
            </a:spcAft>
            <a:defRPr sz="2500" kern="1200">
              <a:solidFill>
                <a:schemeClr val="tx1"/>
              </a:solidFill>
              <a:latin typeface="Times New Roman" pitchFamily="18" charset="0"/>
              <a:ea typeface="+mn-ea"/>
              <a:cs typeface="+mn-cs"/>
            </a:defRPr>
          </a:lvl1pPr>
          <a:lvl2pPr marL="476250" indent="-19050" algn="ctr" rtl="0" eaLnBrk="0" fontAlgn="base" hangingPunct="0">
            <a:spcBef>
              <a:spcPct val="0"/>
            </a:spcBef>
            <a:spcAft>
              <a:spcPct val="0"/>
            </a:spcAft>
            <a:defRPr sz="2500" kern="1200">
              <a:solidFill>
                <a:schemeClr val="tx1"/>
              </a:solidFill>
              <a:latin typeface="Times New Roman" pitchFamily="18" charset="0"/>
              <a:ea typeface="+mn-ea"/>
              <a:cs typeface="+mn-cs"/>
            </a:defRPr>
          </a:lvl2pPr>
          <a:lvl3pPr marL="954088" indent="-39688" algn="ctr" rtl="0" eaLnBrk="0" fontAlgn="base" hangingPunct="0">
            <a:spcBef>
              <a:spcPct val="0"/>
            </a:spcBef>
            <a:spcAft>
              <a:spcPct val="0"/>
            </a:spcAft>
            <a:defRPr sz="2500" kern="1200">
              <a:solidFill>
                <a:schemeClr val="tx1"/>
              </a:solidFill>
              <a:latin typeface="Times New Roman" pitchFamily="18" charset="0"/>
              <a:ea typeface="+mn-ea"/>
              <a:cs typeface="+mn-cs"/>
            </a:defRPr>
          </a:lvl3pPr>
          <a:lvl4pPr marL="1431925" indent="-60325" algn="ctr" rtl="0" eaLnBrk="0" fontAlgn="base" hangingPunct="0">
            <a:spcBef>
              <a:spcPct val="0"/>
            </a:spcBef>
            <a:spcAft>
              <a:spcPct val="0"/>
            </a:spcAft>
            <a:defRPr sz="2500" kern="1200">
              <a:solidFill>
                <a:schemeClr val="tx1"/>
              </a:solidFill>
              <a:latin typeface="Times New Roman" pitchFamily="18" charset="0"/>
              <a:ea typeface="+mn-ea"/>
              <a:cs typeface="+mn-cs"/>
            </a:defRPr>
          </a:lvl4pPr>
          <a:lvl5pPr marL="1909763" indent="-80963" algn="ctr" rtl="0" eaLnBrk="0" fontAlgn="base" hangingPunct="0">
            <a:spcBef>
              <a:spcPct val="0"/>
            </a:spcBef>
            <a:spcAft>
              <a:spcPct val="0"/>
            </a:spcAft>
            <a:defRPr sz="2500" kern="1200">
              <a:solidFill>
                <a:schemeClr val="tx1"/>
              </a:solidFill>
              <a:latin typeface="Times New Roman" pitchFamily="18" charset="0"/>
              <a:ea typeface="+mn-ea"/>
              <a:cs typeface="+mn-cs"/>
            </a:defRPr>
          </a:lvl5pPr>
          <a:lvl6pPr marL="2286000" algn="l" defTabSz="914400" rtl="0" eaLnBrk="1" latinLnBrk="0" hangingPunct="1">
            <a:defRPr sz="2500" kern="1200">
              <a:solidFill>
                <a:schemeClr val="tx1"/>
              </a:solidFill>
              <a:latin typeface="Times New Roman" pitchFamily="18" charset="0"/>
              <a:ea typeface="+mn-ea"/>
              <a:cs typeface="+mn-cs"/>
            </a:defRPr>
          </a:lvl6pPr>
          <a:lvl7pPr marL="2743200" algn="l" defTabSz="914400" rtl="0" eaLnBrk="1" latinLnBrk="0" hangingPunct="1">
            <a:defRPr sz="2500" kern="1200">
              <a:solidFill>
                <a:schemeClr val="tx1"/>
              </a:solidFill>
              <a:latin typeface="Times New Roman" pitchFamily="18" charset="0"/>
              <a:ea typeface="+mn-ea"/>
              <a:cs typeface="+mn-cs"/>
            </a:defRPr>
          </a:lvl7pPr>
          <a:lvl8pPr marL="3200400" algn="l" defTabSz="914400" rtl="0" eaLnBrk="1" latinLnBrk="0" hangingPunct="1">
            <a:defRPr sz="2500" kern="1200">
              <a:solidFill>
                <a:schemeClr val="tx1"/>
              </a:solidFill>
              <a:latin typeface="Times New Roman" pitchFamily="18" charset="0"/>
              <a:ea typeface="+mn-ea"/>
              <a:cs typeface="+mn-cs"/>
            </a:defRPr>
          </a:lvl8pPr>
          <a:lvl9pPr marL="3657600" algn="l" defTabSz="914400" rtl="0" eaLnBrk="1" latinLnBrk="0" hangingPunct="1">
            <a:defRPr sz="2500" kern="1200">
              <a:solidFill>
                <a:schemeClr val="tx1"/>
              </a:solidFill>
              <a:latin typeface="Times New Roman" pitchFamily="18" charset="0"/>
              <a:ea typeface="+mn-ea"/>
              <a:cs typeface="+mn-cs"/>
            </a:defRPr>
          </a:lvl9pPr>
        </a:lstStyle>
        <a:p>
          <a:endParaRPr lang="pt-PT" altLang="pt-PT" sz="2400"/>
        </a:p>
      </xdr:txBody>
    </xdr:sp>
    <xdr:clientData/>
  </xdr:twoCellAnchor>
  <xdr:twoCellAnchor>
    <xdr:from>
      <xdr:col>8</xdr:col>
      <xdr:colOff>387350</xdr:colOff>
      <xdr:row>5</xdr:row>
      <xdr:rowOff>114300</xdr:rowOff>
    </xdr:from>
    <xdr:to>
      <xdr:col>11</xdr:col>
      <xdr:colOff>157163</xdr:colOff>
      <xdr:row>5</xdr:row>
      <xdr:rowOff>115888</xdr:rowOff>
    </xdr:to>
    <xdr:sp macro="" textlink="">
      <xdr:nvSpPr>
        <xdr:cNvPr id="18" name="Line 21">
          <a:extLst>
            <a:ext uri="{FF2B5EF4-FFF2-40B4-BE49-F238E27FC236}">
              <a16:creationId xmlns:a16="http://schemas.microsoft.com/office/drawing/2014/main" id="{00000000-0008-0000-0000-000012000000}"/>
            </a:ext>
          </a:extLst>
        </xdr:cNvPr>
        <xdr:cNvSpPr>
          <a:spLocks noChangeShapeType="1"/>
        </xdr:cNvSpPr>
      </xdr:nvSpPr>
      <xdr:spPr bwMode="auto">
        <a:xfrm>
          <a:off x="5035550" y="1066800"/>
          <a:ext cx="1512888" cy="1588"/>
        </a:xfrm>
        <a:prstGeom prst="line">
          <a:avLst/>
        </a:prstGeom>
        <a:noFill/>
        <a:ln w="28575">
          <a:solidFill>
            <a:schemeClr val="tx1"/>
          </a:solidFill>
          <a:round/>
          <a:headEnd/>
          <a:tailEnd/>
        </a:ln>
        <a:extLst>
          <a:ext uri="{909E8E84-426E-40DD-AFC4-6F175D3DCCD1}">
            <a14:hiddenFill xmlns:a14="http://schemas.microsoft.com/office/drawing/2010/main">
              <a:noFill/>
            </a14:hiddenFill>
          </a:ext>
        </a:extLst>
      </xdr:spPr>
      <xdr:txBody>
        <a:bodyPr wrap="square" lIns="95537" tIns="47768" rIns="95537" bIns="47768" anchor="ctr"/>
        <a:lstStyle>
          <a:defPPr>
            <a:defRPr lang="en-US"/>
          </a:defPPr>
          <a:lvl1pPr algn="ctr" rtl="0" eaLnBrk="0" fontAlgn="base" hangingPunct="0">
            <a:spcBef>
              <a:spcPct val="0"/>
            </a:spcBef>
            <a:spcAft>
              <a:spcPct val="0"/>
            </a:spcAft>
            <a:defRPr sz="2500" kern="1200">
              <a:solidFill>
                <a:schemeClr val="tx1"/>
              </a:solidFill>
              <a:latin typeface="Times New Roman" pitchFamily="18" charset="0"/>
              <a:ea typeface="+mn-ea"/>
              <a:cs typeface="+mn-cs"/>
            </a:defRPr>
          </a:lvl1pPr>
          <a:lvl2pPr marL="476250" indent="-19050" algn="ctr" rtl="0" eaLnBrk="0" fontAlgn="base" hangingPunct="0">
            <a:spcBef>
              <a:spcPct val="0"/>
            </a:spcBef>
            <a:spcAft>
              <a:spcPct val="0"/>
            </a:spcAft>
            <a:defRPr sz="2500" kern="1200">
              <a:solidFill>
                <a:schemeClr val="tx1"/>
              </a:solidFill>
              <a:latin typeface="Times New Roman" pitchFamily="18" charset="0"/>
              <a:ea typeface="+mn-ea"/>
              <a:cs typeface="+mn-cs"/>
            </a:defRPr>
          </a:lvl2pPr>
          <a:lvl3pPr marL="954088" indent="-39688" algn="ctr" rtl="0" eaLnBrk="0" fontAlgn="base" hangingPunct="0">
            <a:spcBef>
              <a:spcPct val="0"/>
            </a:spcBef>
            <a:spcAft>
              <a:spcPct val="0"/>
            </a:spcAft>
            <a:defRPr sz="2500" kern="1200">
              <a:solidFill>
                <a:schemeClr val="tx1"/>
              </a:solidFill>
              <a:latin typeface="Times New Roman" pitchFamily="18" charset="0"/>
              <a:ea typeface="+mn-ea"/>
              <a:cs typeface="+mn-cs"/>
            </a:defRPr>
          </a:lvl3pPr>
          <a:lvl4pPr marL="1431925" indent="-60325" algn="ctr" rtl="0" eaLnBrk="0" fontAlgn="base" hangingPunct="0">
            <a:spcBef>
              <a:spcPct val="0"/>
            </a:spcBef>
            <a:spcAft>
              <a:spcPct val="0"/>
            </a:spcAft>
            <a:defRPr sz="2500" kern="1200">
              <a:solidFill>
                <a:schemeClr val="tx1"/>
              </a:solidFill>
              <a:latin typeface="Times New Roman" pitchFamily="18" charset="0"/>
              <a:ea typeface="+mn-ea"/>
              <a:cs typeface="+mn-cs"/>
            </a:defRPr>
          </a:lvl4pPr>
          <a:lvl5pPr marL="1909763" indent="-80963" algn="ctr" rtl="0" eaLnBrk="0" fontAlgn="base" hangingPunct="0">
            <a:spcBef>
              <a:spcPct val="0"/>
            </a:spcBef>
            <a:spcAft>
              <a:spcPct val="0"/>
            </a:spcAft>
            <a:defRPr sz="2500" kern="1200">
              <a:solidFill>
                <a:schemeClr val="tx1"/>
              </a:solidFill>
              <a:latin typeface="Times New Roman" pitchFamily="18" charset="0"/>
              <a:ea typeface="+mn-ea"/>
              <a:cs typeface="+mn-cs"/>
            </a:defRPr>
          </a:lvl5pPr>
          <a:lvl6pPr marL="2286000" algn="l" defTabSz="914400" rtl="0" eaLnBrk="1" latinLnBrk="0" hangingPunct="1">
            <a:defRPr sz="2500" kern="1200">
              <a:solidFill>
                <a:schemeClr val="tx1"/>
              </a:solidFill>
              <a:latin typeface="Times New Roman" pitchFamily="18" charset="0"/>
              <a:ea typeface="+mn-ea"/>
              <a:cs typeface="+mn-cs"/>
            </a:defRPr>
          </a:lvl6pPr>
          <a:lvl7pPr marL="2743200" algn="l" defTabSz="914400" rtl="0" eaLnBrk="1" latinLnBrk="0" hangingPunct="1">
            <a:defRPr sz="2500" kern="1200">
              <a:solidFill>
                <a:schemeClr val="tx1"/>
              </a:solidFill>
              <a:latin typeface="Times New Roman" pitchFamily="18" charset="0"/>
              <a:ea typeface="+mn-ea"/>
              <a:cs typeface="+mn-cs"/>
            </a:defRPr>
          </a:lvl7pPr>
          <a:lvl8pPr marL="3200400" algn="l" defTabSz="914400" rtl="0" eaLnBrk="1" latinLnBrk="0" hangingPunct="1">
            <a:defRPr sz="2500" kern="1200">
              <a:solidFill>
                <a:schemeClr val="tx1"/>
              </a:solidFill>
              <a:latin typeface="Times New Roman" pitchFamily="18" charset="0"/>
              <a:ea typeface="+mn-ea"/>
              <a:cs typeface="+mn-cs"/>
            </a:defRPr>
          </a:lvl8pPr>
          <a:lvl9pPr marL="3657600" algn="l" defTabSz="914400" rtl="0" eaLnBrk="1" latinLnBrk="0" hangingPunct="1">
            <a:defRPr sz="2500" kern="1200">
              <a:solidFill>
                <a:schemeClr val="tx1"/>
              </a:solidFill>
              <a:latin typeface="Times New Roman" pitchFamily="18" charset="0"/>
              <a:ea typeface="+mn-ea"/>
              <a:cs typeface="+mn-cs"/>
            </a:defRPr>
          </a:lvl9pPr>
        </a:lstStyle>
        <a:p>
          <a:endParaRPr lang="pt-PT"/>
        </a:p>
      </xdr:txBody>
    </xdr:sp>
    <xdr:clientData/>
  </xdr:twoCellAnchor>
  <xdr:twoCellAnchor>
    <xdr:from>
      <xdr:col>3</xdr:col>
      <xdr:colOff>398463</xdr:colOff>
      <xdr:row>10</xdr:row>
      <xdr:rowOff>142875</xdr:rowOff>
    </xdr:from>
    <xdr:to>
      <xdr:col>9</xdr:col>
      <xdr:colOff>417513</xdr:colOff>
      <xdr:row>10</xdr:row>
      <xdr:rowOff>142875</xdr:rowOff>
    </xdr:to>
    <xdr:sp macro="" textlink="">
      <xdr:nvSpPr>
        <xdr:cNvPr id="19" name="Line 22">
          <a:extLst>
            <a:ext uri="{FF2B5EF4-FFF2-40B4-BE49-F238E27FC236}">
              <a16:creationId xmlns:a16="http://schemas.microsoft.com/office/drawing/2014/main" id="{00000000-0008-0000-0000-000013000000}"/>
            </a:ext>
          </a:extLst>
        </xdr:cNvPr>
        <xdr:cNvSpPr>
          <a:spLocks noChangeShapeType="1"/>
        </xdr:cNvSpPr>
      </xdr:nvSpPr>
      <xdr:spPr bwMode="auto">
        <a:xfrm>
          <a:off x="2141538" y="2047875"/>
          <a:ext cx="3505200" cy="0"/>
        </a:xfrm>
        <a:prstGeom prst="line">
          <a:avLst/>
        </a:prstGeom>
        <a:noFill/>
        <a:ln w="28575">
          <a:solidFill>
            <a:srgbClr val="FFFF00"/>
          </a:solidFill>
          <a:round/>
          <a:headEnd/>
          <a:tailEnd/>
        </a:ln>
        <a:extLst>
          <a:ext uri="{909E8E84-426E-40DD-AFC4-6F175D3DCCD1}">
            <a14:hiddenFill xmlns:a14="http://schemas.microsoft.com/office/drawing/2010/main">
              <a:noFill/>
            </a14:hiddenFill>
          </a:ext>
        </a:extLst>
      </xdr:spPr>
      <xdr:txBody>
        <a:bodyPr wrap="square" lIns="95537" tIns="47768" rIns="95537" bIns="47768" anchor="ctr"/>
        <a:lstStyle>
          <a:defPPr>
            <a:defRPr lang="en-US"/>
          </a:defPPr>
          <a:lvl1pPr algn="ctr" rtl="0" eaLnBrk="0" fontAlgn="base" hangingPunct="0">
            <a:spcBef>
              <a:spcPct val="0"/>
            </a:spcBef>
            <a:spcAft>
              <a:spcPct val="0"/>
            </a:spcAft>
            <a:defRPr sz="2500" kern="1200">
              <a:solidFill>
                <a:schemeClr val="tx1"/>
              </a:solidFill>
              <a:latin typeface="Times New Roman" pitchFamily="18" charset="0"/>
              <a:ea typeface="+mn-ea"/>
              <a:cs typeface="+mn-cs"/>
            </a:defRPr>
          </a:lvl1pPr>
          <a:lvl2pPr marL="476250" indent="-19050" algn="ctr" rtl="0" eaLnBrk="0" fontAlgn="base" hangingPunct="0">
            <a:spcBef>
              <a:spcPct val="0"/>
            </a:spcBef>
            <a:spcAft>
              <a:spcPct val="0"/>
            </a:spcAft>
            <a:defRPr sz="2500" kern="1200">
              <a:solidFill>
                <a:schemeClr val="tx1"/>
              </a:solidFill>
              <a:latin typeface="Times New Roman" pitchFamily="18" charset="0"/>
              <a:ea typeface="+mn-ea"/>
              <a:cs typeface="+mn-cs"/>
            </a:defRPr>
          </a:lvl2pPr>
          <a:lvl3pPr marL="954088" indent="-39688" algn="ctr" rtl="0" eaLnBrk="0" fontAlgn="base" hangingPunct="0">
            <a:spcBef>
              <a:spcPct val="0"/>
            </a:spcBef>
            <a:spcAft>
              <a:spcPct val="0"/>
            </a:spcAft>
            <a:defRPr sz="2500" kern="1200">
              <a:solidFill>
                <a:schemeClr val="tx1"/>
              </a:solidFill>
              <a:latin typeface="Times New Roman" pitchFamily="18" charset="0"/>
              <a:ea typeface="+mn-ea"/>
              <a:cs typeface="+mn-cs"/>
            </a:defRPr>
          </a:lvl3pPr>
          <a:lvl4pPr marL="1431925" indent="-60325" algn="ctr" rtl="0" eaLnBrk="0" fontAlgn="base" hangingPunct="0">
            <a:spcBef>
              <a:spcPct val="0"/>
            </a:spcBef>
            <a:spcAft>
              <a:spcPct val="0"/>
            </a:spcAft>
            <a:defRPr sz="2500" kern="1200">
              <a:solidFill>
                <a:schemeClr val="tx1"/>
              </a:solidFill>
              <a:latin typeface="Times New Roman" pitchFamily="18" charset="0"/>
              <a:ea typeface="+mn-ea"/>
              <a:cs typeface="+mn-cs"/>
            </a:defRPr>
          </a:lvl4pPr>
          <a:lvl5pPr marL="1909763" indent="-80963" algn="ctr" rtl="0" eaLnBrk="0" fontAlgn="base" hangingPunct="0">
            <a:spcBef>
              <a:spcPct val="0"/>
            </a:spcBef>
            <a:spcAft>
              <a:spcPct val="0"/>
            </a:spcAft>
            <a:defRPr sz="2500" kern="1200">
              <a:solidFill>
                <a:schemeClr val="tx1"/>
              </a:solidFill>
              <a:latin typeface="Times New Roman" pitchFamily="18" charset="0"/>
              <a:ea typeface="+mn-ea"/>
              <a:cs typeface="+mn-cs"/>
            </a:defRPr>
          </a:lvl5pPr>
          <a:lvl6pPr marL="2286000" algn="l" defTabSz="914400" rtl="0" eaLnBrk="1" latinLnBrk="0" hangingPunct="1">
            <a:defRPr sz="2500" kern="1200">
              <a:solidFill>
                <a:schemeClr val="tx1"/>
              </a:solidFill>
              <a:latin typeface="Times New Roman" pitchFamily="18" charset="0"/>
              <a:ea typeface="+mn-ea"/>
              <a:cs typeface="+mn-cs"/>
            </a:defRPr>
          </a:lvl6pPr>
          <a:lvl7pPr marL="2743200" algn="l" defTabSz="914400" rtl="0" eaLnBrk="1" latinLnBrk="0" hangingPunct="1">
            <a:defRPr sz="2500" kern="1200">
              <a:solidFill>
                <a:schemeClr val="tx1"/>
              </a:solidFill>
              <a:latin typeface="Times New Roman" pitchFamily="18" charset="0"/>
              <a:ea typeface="+mn-ea"/>
              <a:cs typeface="+mn-cs"/>
            </a:defRPr>
          </a:lvl7pPr>
          <a:lvl8pPr marL="3200400" algn="l" defTabSz="914400" rtl="0" eaLnBrk="1" latinLnBrk="0" hangingPunct="1">
            <a:defRPr sz="2500" kern="1200">
              <a:solidFill>
                <a:schemeClr val="tx1"/>
              </a:solidFill>
              <a:latin typeface="Times New Roman" pitchFamily="18" charset="0"/>
              <a:ea typeface="+mn-ea"/>
              <a:cs typeface="+mn-cs"/>
            </a:defRPr>
          </a:lvl8pPr>
          <a:lvl9pPr marL="3657600" algn="l" defTabSz="914400" rtl="0" eaLnBrk="1" latinLnBrk="0" hangingPunct="1">
            <a:defRPr sz="2500" kern="1200">
              <a:solidFill>
                <a:schemeClr val="tx1"/>
              </a:solidFill>
              <a:latin typeface="Times New Roman" pitchFamily="18" charset="0"/>
              <a:ea typeface="+mn-ea"/>
              <a:cs typeface="+mn-cs"/>
            </a:defRPr>
          </a:lvl9pPr>
        </a:lstStyle>
        <a:p>
          <a:endParaRPr lang="pt-PT"/>
        </a:p>
      </xdr:txBody>
    </xdr:sp>
    <xdr:clientData/>
  </xdr:twoCellAnchor>
  <xdr:twoCellAnchor>
    <xdr:from>
      <xdr:col>10</xdr:col>
      <xdr:colOff>115888</xdr:colOff>
      <xdr:row>41</xdr:row>
      <xdr:rowOff>130175</xdr:rowOff>
    </xdr:from>
    <xdr:to>
      <xdr:col>10</xdr:col>
      <xdr:colOff>452438</xdr:colOff>
      <xdr:row>44</xdr:row>
      <xdr:rowOff>33338</xdr:rowOff>
    </xdr:to>
    <xdr:sp macro="" textlink="">
      <xdr:nvSpPr>
        <xdr:cNvPr id="20" name="WordArt 25">
          <a:extLst>
            <a:ext uri="{FF2B5EF4-FFF2-40B4-BE49-F238E27FC236}">
              <a16:creationId xmlns:a16="http://schemas.microsoft.com/office/drawing/2014/main" id="{00000000-0008-0000-0000-000014000000}"/>
            </a:ext>
          </a:extLst>
        </xdr:cNvPr>
        <xdr:cNvSpPr>
          <a:spLocks noChangeArrowheads="1" noChangeShapeType="1" noTextEdit="1"/>
        </xdr:cNvSpPr>
      </xdr:nvSpPr>
      <xdr:spPr bwMode="auto">
        <a:xfrm>
          <a:off x="5926138" y="6416675"/>
          <a:ext cx="336550" cy="474663"/>
        </a:xfrm>
        <a:prstGeom prst="rect">
          <a:avLst/>
        </a:prstGeom>
        <a:extLst>
          <a:ext uri="{909E8E84-426E-40DD-AFC4-6F175D3DCCD1}">
            <a14:hiddenFill xmlns:a14="http://schemas.microsoft.com/office/drawing/2010/main">
              <a:solidFill>
                <a:srgbClr val="FFFFFF"/>
              </a:solidFill>
            </a14:hiddenFill>
          </a:ext>
        </a:extLst>
      </xdr:spPr>
      <xdr:txBody>
        <a:bodyPr wrap="square" numCol="1" fromWordArt="1">
          <a:prstTxWarp prst="textPlain">
            <a:avLst>
              <a:gd name="adj" fmla="val 50000"/>
            </a:avLst>
          </a:prstTxWarp>
        </a:bodyPr>
        <a:lstStyle>
          <a:defPPr>
            <a:defRPr lang="en-US"/>
          </a:defPPr>
          <a:lvl1pPr algn="ctr" rtl="0" eaLnBrk="0" fontAlgn="base" hangingPunct="0">
            <a:spcBef>
              <a:spcPct val="0"/>
            </a:spcBef>
            <a:spcAft>
              <a:spcPct val="0"/>
            </a:spcAft>
            <a:defRPr sz="2500" kern="1200">
              <a:solidFill>
                <a:schemeClr val="tx1"/>
              </a:solidFill>
              <a:latin typeface="Times New Roman" pitchFamily="18" charset="0"/>
              <a:ea typeface="+mn-ea"/>
              <a:cs typeface="+mn-cs"/>
            </a:defRPr>
          </a:lvl1pPr>
          <a:lvl2pPr marL="476250" indent="-19050" algn="ctr" rtl="0" eaLnBrk="0" fontAlgn="base" hangingPunct="0">
            <a:spcBef>
              <a:spcPct val="0"/>
            </a:spcBef>
            <a:spcAft>
              <a:spcPct val="0"/>
            </a:spcAft>
            <a:defRPr sz="2500" kern="1200">
              <a:solidFill>
                <a:schemeClr val="tx1"/>
              </a:solidFill>
              <a:latin typeface="Times New Roman" pitchFamily="18" charset="0"/>
              <a:ea typeface="+mn-ea"/>
              <a:cs typeface="+mn-cs"/>
            </a:defRPr>
          </a:lvl2pPr>
          <a:lvl3pPr marL="954088" indent="-39688" algn="ctr" rtl="0" eaLnBrk="0" fontAlgn="base" hangingPunct="0">
            <a:spcBef>
              <a:spcPct val="0"/>
            </a:spcBef>
            <a:spcAft>
              <a:spcPct val="0"/>
            </a:spcAft>
            <a:defRPr sz="2500" kern="1200">
              <a:solidFill>
                <a:schemeClr val="tx1"/>
              </a:solidFill>
              <a:latin typeface="Times New Roman" pitchFamily="18" charset="0"/>
              <a:ea typeface="+mn-ea"/>
              <a:cs typeface="+mn-cs"/>
            </a:defRPr>
          </a:lvl3pPr>
          <a:lvl4pPr marL="1431925" indent="-60325" algn="ctr" rtl="0" eaLnBrk="0" fontAlgn="base" hangingPunct="0">
            <a:spcBef>
              <a:spcPct val="0"/>
            </a:spcBef>
            <a:spcAft>
              <a:spcPct val="0"/>
            </a:spcAft>
            <a:defRPr sz="2500" kern="1200">
              <a:solidFill>
                <a:schemeClr val="tx1"/>
              </a:solidFill>
              <a:latin typeface="Times New Roman" pitchFamily="18" charset="0"/>
              <a:ea typeface="+mn-ea"/>
              <a:cs typeface="+mn-cs"/>
            </a:defRPr>
          </a:lvl4pPr>
          <a:lvl5pPr marL="1909763" indent="-80963" algn="ctr" rtl="0" eaLnBrk="0" fontAlgn="base" hangingPunct="0">
            <a:spcBef>
              <a:spcPct val="0"/>
            </a:spcBef>
            <a:spcAft>
              <a:spcPct val="0"/>
            </a:spcAft>
            <a:defRPr sz="2500" kern="1200">
              <a:solidFill>
                <a:schemeClr val="tx1"/>
              </a:solidFill>
              <a:latin typeface="Times New Roman" pitchFamily="18" charset="0"/>
              <a:ea typeface="+mn-ea"/>
              <a:cs typeface="+mn-cs"/>
            </a:defRPr>
          </a:lvl5pPr>
          <a:lvl6pPr marL="2286000" algn="l" defTabSz="914400" rtl="0" eaLnBrk="1" latinLnBrk="0" hangingPunct="1">
            <a:defRPr sz="2500" kern="1200">
              <a:solidFill>
                <a:schemeClr val="tx1"/>
              </a:solidFill>
              <a:latin typeface="Times New Roman" pitchFamily="18" charset="0"/>
              <a:ea typeface="+mn-ea"/>
              <a:cs typeface="+mn-cs"/>
            </a:defRPr>
          </a:lvl6pPr>
          <a:lvl7pPr marL="2743200" algn="l" defTabSz="914400" rtl="0" eaLnBrk="1" latinLnBrk="0" hangingPunct="1">
            <a:defRPr sz="2500" kern="1200">
              <a:solidFill>
                <a:schemeClr val="tx1"/>
              </a:solidFill>
              <a:latin typeface="Times New Roman" pitchFamily="18" charset="0"/>
              <a:ea typeface="+mn-ea"/>
              <a:cs typeface="+mn-cs"/>
            </a:defRPr>
          </a:lvl7pPr>
          <a:lvl8pPr marL="3200400" algn="l" defTabSz="914400" rtl="0" eaLnBrk="1" latinLnBrk="0" hangingPunct="1">
            <a:defRPr sz="2500" kern="1200">
              <a:solidFill>
                <a:schemeClr val="tx1"/>
              </a:solidFill>
              <a:latin typeface="Times New Roman" pitchFamily="18" charset="0"/>
              <a:ea typeface="+mn-ea"/>
              <a:cs typeface="+mn-cs"/>
            </a:defRPr>
          </a:lvl8pPr>
          <a:lvl9pPr marL="3657600" algn="l" defTabSz="914400" rtl="0" eaLnBrk="1" latinLnBrk="0" hangingPunct="1">
            <a:defRPr sz="2500" kern="1200">
              <a:solidFill>
                <a:schemeClr val="tx1"/>
              </a:solidFill>
              <a:latin typeface="Times New Roman" pitchFamily="18" charset="0"/>
              <a:ea typeface="+mn-ea"/>
              <a:cs typeface="+mn-cs"/>
            </a:defRPr>
          </a:lvl9pPr>
        </a:lstStyle>
        <a:p>
          <a:r>
            <a:rPr lang="pt-PT" sz="1300" b="1" kern="10">
              <a:ln w="9525">
                <a:solidFill>
                  <a:schemeClr val="bg1"/>
                </a:solidFill>
                <a:round/>
                <a:headEnd/>
                <a:tailEnd/>
              </a:ln>
              <a:noFill/>
              <a:latin typeface="Arial Black"/>
            </a:rPr>
            <a:t>II</a:t>
          </a:r>
        </a:p>
      </xdr:txBody>
    </xdr:sp>
    <xdr:clientData/>
  </xdr:twoCellAnchor>
  <xdr:twoCellAnchor>
    <xdr:from>
      <xdr:col>6</xdr:col>
      <xdr:colOff>428625</xdr:colOff>
      <xdr:row>10</xdr:row>
      <xdr:rowOff>163513</xdr:rowOff>
    </xdr:from>
    <xdr:to>
      <xdr:col>9</xdr:col>
      <xdr:colOff>168275</xdr:colOff>
      <xdr:row>12</xdr:row>
      <xdr:rowOff>142392</xdr:rowOff>
    </xdr:to>
    <xdr:sp macro="" textlink="">
      <xdr:nvSpPr>
        <xdr:cNvPr id="21" name="Text Box 26">
          <a:extLst>
            <a:ext uri="{FF2B5EF4-FFF2-40B4-BE49-F238E27FC236}">
              <a16:creationId xmlns:a16="http://schemas.microsoft.com/office/drawing/2014/main" id="{00000000-0008-0000-0000-000015000000}"/>
            </a:ext>
          </a:extLst>
        </xdr:cNvPr>
        <xdr:cNvSpPr txBox="1">
          <a:spLocks noChangeArrowheads="1"/>
        </xdr:cNvSpPr>
      </xdr:nvSpPr>
      <xdr:spPr bwMode="auto">
        <a:xfrm>
          <a:off x="4086225" y="2005013"/>
          <a:ext cx="1568450" cy="347179"/>
        </a:xfrm>
        <a:prstGeom prst="rect">
          <a:avLst/>
        </a:prstGeom>
        <a:noFill/>
        <a:ln>
          <a:noFill/>
        </a:ln>
        <a:effectLst>
          <a:outerShdw dist="563972" dir="14049741" sx="125000" sy="125000" algn="tl" rotWithShape="0">
            <a:srgbClr val="C7DFD3"/>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txBody>
        <a:bodyPr wrap="square" lIns="95537" tIns="47768" rIns="95537" bIns="47768">
          <a:spAutoFit/>
        </a:bodyPr>
        <a:lstStyle>
          <a:defPPr>
            <a:defRPr lang="en-US"/>
          </a:defPPr>
          <a:lvl1pPr algn="ctr" rtl="0" eaLnBrk="0" fontAlgn="base" hangingPunct="0">
            <a:spcBef>
              <a:spcPct val="0"/>
            </a:spcBef>
            <a:spcAft>
              <a:spcPct val="0"/>
            </a:spcAft>
            <a:defRPr sz="2500" kern="1200">
              <a:solidFill>
                <a:schemeClr val="tx1"/>
              </a:solidFill>
              <a:latin typeface="Times New Roman" pitchFamily="18" charset="0"/>
              <a:ea typeface="+mn-ea"/>
              <a:cs typeface="+mn-cs"/>
            </a:defRPr>
          </a:lvl1pPr>
          <a:lvl2pPr marL="476250" indent="-19050" algn="ctr" rtl="0" eaLnBrk="0" fontAlgn="base" hangingPunct="0">
            <a:spcBef>
              <a:spcPct val="0"/>
            </a:spcBef>
            <a:spcAft>
              <a:spcPct val="0"/>
            </a:spcAft>
            <a:defRPr sz="2500" kern="1200">
              <a:solidFill>
                <a:schemeClr val="tx1"/>
              </a:solidFill>
              <a:latin typeface="Times New Roman" pitchFamily="18" charset="0"/>
              <a:ea typeface="+mn-ea"/>
              <a:cs typeface="+mn-cs"/>
            </a:defRPr>
          </a:lvl2pPr>
          <a:lvl3pPr marL="954088" indent="-39688" algn="ctr" rtl="0" eaLnBrk="0" fontAlgn="base" hangingPunct="0">
            <a:spcBef>
              <a:spcPct val="0"/>
            </a:spcBef>
            <a:spcAft>
              <a:spcPct val="0"/>
            </a:spcAft>
            <a:defRPr sz="2500" kern="1200">
              <a:solidFill>
                <a:schemeClr val="tx1"/>
              </a:solidFill>
              <a:latin typeface="Times New Roman" pitchFamily="18" charset="0"/>
              <a:ea typeface="+mn-ea"/>
              <a:cs typeface="+mn-cs"/>
            </a:defRPr>
          </a:lvl3pPr>
          <a:lvl4pPr marL="1431925" indent="-60325" algn="ctr" rtl="0" eaLnBrk="0" fontAlgn="base" hangingPunct="0">
            <a:spcBef>
              <a:spcPct val="0"/>
            </a:spcBef>
            <a:spcAft>
              <a:spcPct val="0"/>
            </a:spcAft>
            <a:defRPr sz="2500" kern="1200">
              <a:solidFill>
                <a:schemeClr val="tx1"/>
              </a:solidFill>
              <a:latin typeface="Times New Roman" pitchFamily="18" charset="0"/>
              <a:ea typeface="+mn-ea"/>
              <a:cs typeface="+mn-cs"/>
            </a:defRPr>
          </a:lvl4pPr>
          <a:lvl5pPr marL="1909763" indent="-80963" algn="ctr" rtl="0" eaLnBrk="0" fontAlgn="base" hangingPunct="0">
            <a:spcBef>
              <a:spcPct val="0"/>
            </a:spcBef>
            <a:spcAft>
              <a:spcPct val="0"/>
            </a:spcAft>
            <a:defRPr sz="2500" kern="1200">
              <a:solidFill>
                <a:schemeClr val="tx1"/>
              </a:solidFill>
              <a:latin typeface="Times New Roman" pitchFamily="18" charset="0"/>
              <a:ea typeface="+mn-ea"/>
              <a:cs typeface="+mn-cs"/>
            </a:defRPr>
          </a:lvl5pPr>
          <a:lvl6pPr marL="2286000" algn="l" defTabSz="914400" rtl="0" eaLnBrk="1" latinLnBrk="0" hangingPunct="1">
            <a:defRPr sz="2500" kern="1200">
              <a:solidFill>
                <a:schemeClr val="tx1"/>
              </a:solidFill>
              <a:latin typeface="Times New Roman" pitchFamily="18" charset="0"/>
              <a:ea typeface="+mn-ea"/>
              <a:cs typeface="+mn-cs"/>
            </a:defRPr>
          </a:lvl6pPr>
          <a:lvl7pPr marL="2743200" algn="l" defTabSz="914400" rtl="0" eaLnBrk="1" latinLnBrk="0" hangingPunct="1">
            <a:defRPr sz="2500" kern="1200">
              <a:solidFill>
                <a:schemeClr val="tx1"/>
              </a:solidFill>
              <a:latin typeface="Times New Roman" pitchFamily="18" charset="0"/>
              <a:ea typeface="+mn-ea"/>
              <a:cs typeface="+mn-cs"/>
            </a:defRPr>
          </a:lvl7pPr>
          <a:lvl8pPr marL="3200400" algn="l" defTabSz="914400" rtl="0" eaLnBrk="1" latinLnBrk="0" hangingPunct="1">
            <a:defRPr sz="2500" kern="1200">
              <a:solidFill>
                <a:schemeClr val="tx1"/>
              </a:solidFill>
              <a:latin typeface="Times New Roman" pitchFamily="18" charset="0"/>
              <a:ea typeface="+mn-ea"/>
              <a:cs typeface="+mn-cs"/>
            </a:defRPr>
          </a:lvl8pPr>
          <a:lvl9pPr marL="3657600" algn="l" defTabSz="914400" rtl="0" eaLnBrk="1" latinLnBrk="0" hangingPunct="1">
            <a:defRPr sz="2500" kern="1200">
              <a:solidFill>
                <a:schemeClr val="tx1"/>
              </a:solidFill>
              <a:latin typeface="Times New Roman" pitchFamily="18" charset="0"/>
              <a:ea typeface="+mn-ea"/>
              <a:cs typeface="+mn-cs"/>
            </a:defRPr>
          </a:lvl9pPr>
        </a:lstStyle>
        <a:p>
          <a:pPr algn="r"/>
          <a:r>
            <a:rPr lang="pt-PT" altLang="pt-PT" sz="1700" b="1">
              <a:solidFill>
                <a:schemeClr val="bg1"/>
              </a:solidFill>
              <a:latin typeface="Arial" charset="0"/>
            </a:rPr>
            <a:t>2013 - 2023</a:t>
          </a:r>
        </a:p>
      </xdr:txBody>
    </xdr:sp>
    <xdr:clientData/>
  </xdr:twoCellAnchor>
  <xdr:twoCellAnchor>
    <xdr:from>
      <xdr:col>10</xdr:col>
      <xdr:colOff>266700</xdr:colOff>
      <xdr:row>30</xdr:row>
      <xdr:rowOff>53975</xdr:rowOff>
    </xdr:from>
    <xdr:to>
      <xdr:col>10</xdr:col>
      <xdr:colOff>377825</xdr:colOff>
      <xdr:row>32</xdr:row>
      <xdr:rowOff>142875</xdr:rowOff>
    </xdr:to>
    <xdr:sp macro="" textlink="">
      <xdr:nvSpPr>
        <xdr:cNvPr id="30" name="WordArt 4">
          <a:extLst>
            <a:ext uri="{FF2B5EF4-FFF2-40B4-BE49-F238E27FC236}">
              <a16:creationId xmlns:a16="http://schemas.microsoft.com/office/drawing/2014/main" id="{00000000-0008-0000-0000-00001E000000}"/>
            </a:ext>
          </a:extLst>
        </xdr:cNvPr>
        <xdr:cNvSpPr>
          <a:spLocks noChangeArrowheads="1" noChangeShapeType="1" noTextEdit="1"/>
        </xdr:cNvSpPr>
      </xdr:nvSpPr>
      <xdr:spPr bwMode="auto">
        <a:xfrm>
          <a:off x="6076950" y="4244975"/>
          <a:ext cx="111125" cy="469900"/>
        </a:xfrm>
        <a:prstGeom prst="rect">
          <a:avLst/>
        </a:prstGeom>
        <a:extLst>
          <a:ext uri="{909E8E84-426E-40DD-AFC4-6F175D3DCCD1}">
            <a14:hiddenFill xmlns:a14="http://schemas.microsoft.com/office/drawing/2010/main">
              <a:solidFill>
                <a:srgbClr val="FFFFFF"/>
              </a:solidFill>
            </a14:hiddenFill>
          </a:ext>
        </a:extLst>
      </xdr:spPr>
      <xdr:txBody>
        <a:bodyPr wrap="square" numCol="1" fromWordArt="1">
          <a:prstTxWarp prst="textPlain">
            <a:avLst>
              <a:gd name="adj" fmla="val 50000"/>
            </a:avLst>
          </a:prstTxWarp>
        </a:bodyPr>
        <a:lstStyle>
          <a:defPPr>
            <a:defRPr lang="en-US"/>
          </a:defPPr>
          <a:lvl1pPr algn="ctr" rtl="0" eaLnBrk="0" fontAlgn="base" hangingPunct="0">
            <a:spcBef>
              <a:spcPct val="0"/>
            </a:spcBef>
            <a:spcAft>
              <a:spcPct val="0"/>
            </a:spcAft>
            <a:defRPr sz="2500" kern="1200">
              <a:solidFill>
                <a:schemeClr val="tx1"/>
              </a:solidFill>
              <a:latin typeface="Times New Roman" pitchFamily="18" charset="0"/>
              <a:ea typeface="+mn-ea"/>
              <a:cs typeface="+mn-cs"/>
            </a:defRPr>
          </a:lvl1pPr>
          <a:lvl2pPr marL="476250" indent="-19050" algn="ctr" rtl="0" eaLnBrk="0" fontAlgn="base" hangingPunct="0">
            <a:spcBef>
              <a:spcPct val="0"/>
            </a:spcBef>
            <a:spcAft>
              <a:spcPct val="0"/>
            </a:spcAft>
            <a:defRPr sz="2500" kern="1200">
              <a:solidFill>
                <a:schemeClr val="tx1"/>
              </a:solidFill>
              <a:latin typeface="Times New Roman" pitchFamily="18" charset="0"/>
              <a:ea typeface="+mn-ea"/>
              <a:cs typeface="+mn-cs"/>
            </a:defRPr>
          </a:lvl2pPr>
          <a:lvl3pPr marL="954088" indent="-39688" algn="ctr" rtl="0" eaLnBrk="0" fontAlgn="base" hangingPunct="0">
            <a:spcBef>
              <a:spcPct val="0"/>
            </a:spcBef>
            <a:spcAft>
              <a:spcPct val="0"/>
            </a:spcAft>
            <a:defRPr sz="2500" kern="1200">
              <a:solidFill>
                <a:schemeClr val="tx1"/>
              </a:solidFill>
              <a:latin typeface="Times New Roman" pitchFamily="18" charset="0"/>
              <a:ea typeface="+mn-ea"/>
              <a:cs typeface="+mn-cs"/>
            </a:defRPr>
          </a:lvl3pPr>
          <a:lvl4pPr marL="1431925" indent="-60325" algn="ctr" rtl="0" eaLnBrk="0" fontAlgn="base" hangingPunct="0">
            <a:spcBef>
              <a:spcPct val="0"/>
            </a:spcBef>
            <a:spcAft>
              <a:spcPct val="0"/>
            </a:spcAft>
            <a:defRPr sz="2500" kern="1200">
              <a:solidFill>
                <a:schemeClr val="tx1"/>
              </a:solidFill>
              <a:latin typeface="Times New Roman" pitchFamily="18" charset="0"/>
              <a:ea typeface="+mn-ea"/>
              <a:cs typeface="+mn-cs"/>
            </a:defRPr>
          </a:lvl4pPr>
          <a:lvl5pPr marL="1909763" indent="-80963" algn="ctr" rtl="0" eaLnBrk="0" fontAlgn="base" hangingPunct="0">
            <a:spcBef>
              <a:spcPct val="0"/>
            </a:spcBef>
            <a:spcAft>
              <a:spcPct val="0"/>
            </a:spcAft>
            <a:defRPr sz="2500" kern="1200">
              <a:solidFill>
                <a:schemeClr val="tx1"/>
              </a:solidFill>
              <a:latin typeface="Times New Roman" pitchFamily="18" charset="0"/>
              <a:ea typeface="+mn-ea"/>
              <a:cs typeface="+mn-cs"/>
            </a:defRPr>
          </a:lvl5pPr>
          <a:lvl6pPr marL="2286000" algn="l" defTabSz="914400" rtl="0" eaLnBrk="1" latinLnBrk="0" hangingPunct="1">
            <a:defRPr sz="2500" kern="1200">
              <a:solidFill>
                <a:schemeClr val="tx1"/>
              </a:solidFill>
              <a:latin typeface="Times New Roman" pitchFamily="18" charset="0"/>
              <a:ea typeface="+mn-ea"/>
              <a:cs typeface="+mn-cs"/>
            </a:defRPr>
          </a:lvl6pPr>
          <a:lvl7pPr marL="2743200" algn="l" defTabSz="914400" rtl="0" eaLnBrk="1" latinLnBrk="0" hangingPunct="1">
            <a:defRPr sz="2500" kern="1200">
              <a:solidFill>
                <a:schemeClr val="tx1"/>
              </a:solidFill>
              <a:latin typeface="Times New Roman" pitchFamily="18" charset="0"/>
              <a:ea typeface="+mn-ea"/>
              <a:cs typeface="+mn-cs"/>
            </a:defRPr>
          </a:lvl7pPr>
          <a:lvl8pPr marL="3200400" algn="l" defTabSz="914400" rtl="0" eaLnBrk="1" latinLnBrk="0" hangingPunct="1">
            <a:defRPr sz="2500" kern="1200">
              <a:solidFill>
                <a:schemeClr val="tx1"/>
              </a:solidFill>
              <a:latin typeface="Times New Roman" pitchFamily="18" charset="0"/>
              <a:ea typeface="+mn-ea"/>
              <a:cs typeface="+mn-cs"/>
            </a:defRPr>
          </a:lvl8pPr>
          <a:lvl9pPr marL="3657600" algn="l" defTabSz="914400" rtl="0" eaLnBrk="1" latinLnBrk="0" hangingPunct="1">
            <a:defRPr sz="2500" kern="1200">
              <a:solidFill>
                <a:schemeClr val="tx1"/>
              </a:solidFill>
              <a:latin typeface="Times New Roman" pitchFamily="18" charset="0"/>
              <a:ea typeface="+mn-ea"/>
              <a:cs typeface="+mn-cs"/>
            </a:defRPr>
          </a:lvl9pPr>
        </a:lstStyle>
        <a:p>
          <a:r>
            <a:rPr lang="pt-PT" sz="1300" b="1" kern="10">
              <a:ln w="9525">
                <a:solidFill>
                  <a:schemeClr val="bg1"/>
                </a:solidFill>
                <a:round/>
                <a:headEnd/>
                <a:tailEnd/>
              </a:ln>
              <a:noFill/>
              <a:latin typeface="Arial Black"/>
            </a:rPr>
            <a:t>I</a:t>
          </a:r>
        </a:p>
      </xdr:txBody>
    </xdr:sp>
    <xdr:clientData/>
  </xdr:twoCellAnchor>
  <xdr:twoCellAnchor>
    <xdr:from>
      <xdr:col>0</xdr:col>
      <xdr:colOff>139700</xdr:colOff>
      <xdr:row>52</xdr:row>
      <xdr:rowOff>793750</xdr:rowOff>
    </xdr:from>
    <xdr:to>
      <xdr:col>11</xdr:col>
      <xdr:colOff>627063</xdr:colOff>
      <xdr:row>52</xdr:row>
      <xdr:rowOff>1117720</xdr:rowOff>
    </xdr:to>
    <xdr:sp macro="" textlink="">
      <xdr:nvSpPr>
        <xdr:cNvPr id="31" name="Rectangle 28">
          <a:extLst>
            <a:ext uri="{FF2B5EF4-FFF2-40B4-BE49-F238E27FC236}">
              <a16:creationId xmlns:a16="http://schemas.microsoft.com/office/drawing/2014/main" id="{00000000-0008-0000-0000-00001F000000}"/>
            </a:ext>
          </a:extLst>
        </xdr:cNvPr>
        <xdr:cNvSpPr>
          <a:spLocks noChangeArrowheads="1"/>
        </xdr:cNvSpPr>
      </xdr:nvSpPr>
      <xdr:spPr bwMode="auto">
        <a:xfrm>
          <a:off x="139700" y="10369550"/>
          <a:ext cx="7192963" cy="323970"/>
        </a:xfrm>
        <a:prstGeom prst="rect">
          <a:avLst/>
        </a:prstGeom>
        <a:noFill/>
        <a:ln>
          <a:noFill/>
        </a:ln>
        <a:effectLst>
          <a:outerShdw dist="563972" dir="14049741" sx="125000" sy="125000" algn="tl" rotWithShape="0">
            <a:srgbClr val="C7DFD3"/>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txBody>
        <a:bodyPr wrap="square" lIns="95537" tIns="47768" rIns="95537" bIns="47768">
          <a:spAutoFit/>
        </a:bodyPr>
        <a:lstStyle>
          <a:defPPr>
            <a:defRPr lang="en-US"/>
          </a:defPPr>
          <a:lvl1pPr algn="ctr" rtl="0" eaLnBrk="0" fontAlgn="base" hangingPunct="0">
            <a:spcBef>
              <a:spcPct val="0"/>
            </a:spcBef>
            <a:spcAft>
              <a:spcPct val="0"/>
            </a:spcAft>
            <a:defRPr sz="2500" kern="1200">
              <a:solidFill>
                <a:schemeClr val="tx1"/>
              </a:solidFill>
              <a:latin typeface="Times New Roman" pitchFamily="18" charset="0"/>
              <a:ea typeface="+mn-ea"/>
              <a:cs typeface="+mn-cs"/>
            </a:defRPr>
          </a:lvl1pPr>
          <a:lvl2pPr marL="476250" indent="-19050" algn="ctr" rtl="0" eaLnBrk="0" fontAlgn="base" hangingPunct="0">
            <a:spcBef>
              <a:spcPct val="0"/>
            </a:spcBef>
            <a:spcAft>
              <a:spcPct val="0"/>
            </a:spcAft>
            <a:defRPr sz="2500" kern="1200">
              <a:solidFill>
                <a:schemeClr val="tx1"/>
              </a:solidFill>
              <a:latin typeface="Times New Roman" pitchFamily="18" charset="0"/>
              <a:ea typeface="+mn-ea"/>
              <a:cs typeface="+mn-cs"/>
            </a:defRPr>
          </a:lvl2pPr>
          <a:lvl3pPr marL="954088" indent="-39688" algn="ctr" rtl="0" eaLnBrk="0" fontAlgn="base" hangingPunct="0">
            <a:spcBef>
              <a:spcPct val="0"/>
            </a:spcBef>
            <a:spcAft>
              <a:spcPct val="0"/>
            </a:spcAft>
            <a:defRPr sz="2500" kern="1200">
              <a:solidFill>
                <a:schemeClr val="tx1"/>
              </a:solidFill>
              <a:latin typeface="Times New Roman" pitchFamily="18" charset="0"/>
              <a:ea typeface="+mn-ea"/>
              <a:cs typeface="+mn-cs"/>
            </a:defRPr>
          </a:lvl3pPr>
          <a:lvl4pPr marL="1431925" indent="-60325" algn="ctr" rtl="0" eaLnBrk="0" fontAlgn="base" hangingPunct="0">
            <a:spcBef>
              <a:spcPct val="0"/>
            </a:spcBef>
            <a:spcAft>
              <a:spcPct val="0"/>
            </a:spcAft>
            <a:defRPr sz="2500" kern="1200">
              <a:solidFill>
                <a:schemeClr val="tx1"/>
              </a:solidFill>
              <a:latin typeface="Times New Roman" pitchFamily="18" charset="0"/>
              <a:ea typeface="+mn-ea"/>
              <a:cs typeface="+mn-cs"/>
            </a:defRPr>
          </a:lvl4pPr>
          <a:lvl5pPr marL="1909763" indent="-80963" algn="ctr" rtl="0" eaLnBrk="0" fontAlgn="base" hangingPunct="0">
            <a:spcBef>
              <a:spcPct val="0"/>
            </a:spcBef>
            <a:spcAft>
              <a:spcPct val="0"/>
            </a:spcAft>
            <a:defRPr sz="2500" kern="1200">
              <a:solidFill>
                <a:schemeClr val="tx1"/>
              </a:solidFill>
              <a:latin typeface="Times New Roman" pitchFamily="18" charset="0"/>
              <a:ea typeface="+mn-ea"/>
              <a:cs typeface="+mn-cs"/>
            </a:defRPr>
          </a:lvl5pPr>
          <a:lvl6pPr marL="2286000" algn="l" defTabSz="914400" rtl="0" eaLnBrk="1" latinLnBrk="0" hangingPunct="1">
            <a:defRPr sz="2500" kern="1200">
              <a:solidFill>
                <a:schemeClr val="tx1"/>
              </a:solidFill>
              <a:latin typeface="Times New Roman" pitchFamily="18" charset="0"/>
              <a:ea typeface="+mn-ea"/>
              <a:cs typeface="+mn-cs"/>
            </a:defRPr>
          </a:lvl6pPr>
          <a:lvl7pPr marL="2743200" algn="l" defTabSz="914400" rtl="0" eaLnBrk="1" latinLnBrk="0" hangingPunct="1">
            <a:defRPr sz="2500" kern="1200">
              <a:solidFill>
                <a:schemeClr val="tx1"/>
              </a:solidFill>
              <a:latin typeface="Times New Roman" pitchFamily="18" charset="0"/>
              <a:ea typeface="+mn-ea"/>
              <a:cs typeface="+mn-cs"/>
            </a:defRPr>
          </a:lvl7pPr>
          <a:lvl8pPr marL="3200400" algn="l" defTabSz="914400" rtl="0" eaLnBrk="1" latinLnBrk="0" hangingPunct="1">
            <a:defRPr sz="2500" kern="1200">
              <a:solidFill>
                <a:schemeClr val="tx1"/>
              </a:solidFill>
              <a:latin typeface="Times New Roman" pitchFamily="18" charset="0"/>
              <a:ea typeface="+mn-ea"/>
              <a:cs typeface="+mn-cs"/>
            </a:defRPr>
          </a:lvl8pPr>
          <a:lvl9pPr marL="3657600" algn="l" defTabSz="914400" rtl="0" eaLnBrk="1" latinLnBrk="0" hangingPunct="1">
            <a:defRPr sz="2500" kern="1200">
              <a:solidFill>
                <a:schemeClr val="tx1"/>
              </a:solidFill>
              <a:latin typeface="Times New Roman" pitchFamily="18" charset="0"/>
              <a:ea typeface="+mn-ea"/>
              <a:cs typeface="+mn-cs"/>
            </a:defRPr>
          </a:lvl9pPr>
        </a:lstStyle>
        <a:p>
          <a:r>
            <a:rPr lang="pt-PT" altLang="pt-PT" sz="800" b="1">
              <a:solidFill>
                <a:schemeClr val="bg1"/>
              </a:solidFill>
              <a:latin typeface="Arial" charset="0"/>
            </a:rPr>
            <a:t>Gabinete de Estratégia e Planeamento (GEP)</a:t>
          </a:r>
        </a:p>
        <a:p>
          <a:r>
            <a:rPr lang="pt-PT" altLang="pt-PT" sz="700">
              <a:solidFill>
                <a:schemeClr val="bg1"/>
              </a:solidFill>
              <a:latin typeface="Arial" charset="0"/>
            </a:rPr>
            <a:t>MINISTÉRIO DO TRABALHO, SOLIDARIEDADE E SEGURANÇA SOCIAL (MTSSS)</a:t>
          </a:r>
        </a:p>
      </xdr:txBody>
    </xdr:sp>
    <xdr:clientData/>
  </xdr:twoCellAnchor>
  <xdr:twoCellAnchor>
    <xdr:from>
      <xdr:col>4</xdr:col>
      <xdr:colOff>165100</xdr:colOff>
      <xdr:row>8</xdr:row>
      <xdr:rowOff>177800</xdr:rowOff>
    </xdr:from>
    <xdr:to>
      <xdr:col>9</xdr:col>
      <xdr:colOff>257175</xdr:colOff>
      <xdr:row>11</xdr:row>
      <xdr:rowOff>11764</xdr:rowOff>
    </xdr:to>
    <xdr:sp macro="" textlink="">
      <xdr:nvSpPr>
        <xdr:cNvPr id="32" name="Text Box 24">
          <a:extLst>
            <a:ext uri="{FF2B5EF4-FFF2-40B4-BE49-F238E27FC236}">
              <a16:creationId xmlns:a16="http://schemas.microsoft.com/office/drawing/2014/main" id="{00000000-0008-0000-0000-000020000000}"/>
            </a:ext>
          </a:extLst>
        </xdr:cNvPr>
        <xdr:cNvSpPr txBox="1">
          <a:spLocks noChangeArrowheads="1"/>
        </xdr:cNvSpPr>
      </xdr:nvSpPr>
      <xdr:spPr bwMode="auto">
        <a:xfrm>
          <a:off x="2489200" y="1701800"/>
          <a:ext cx="2997200" cy="405464"/>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txBody>
        <a:bodyPr wrap="square" lIns="95537" tIns="47768" rIns="95537" bIns="47768">
          <a:spAutoFit/>
        </a:bodyPr>
        <a:lstStyle>
          <a:defPPr>
            <a:defRPr lang="en-US"/>
          </a:defPPr>
          <a:lvl1pPr algn="ctr" rtl="0" eaLnBrk="0" fontAlgn="base" hangingPunct="0">
            <a:spcBef>
              <a:spcPct val="0"/>
            </a:spcBef>
            <a:spcAft>
              <a:spcPct val="0"/>
            </a:spcAft>
            <a:defRPr sz="2500" kern="1200">
              <a:solidFill>
                <a:schemeClr val="tx1"/>
              </a:solidFill>
              <a:latin typeface="Times New Roman" pitchFamily="18" charset="0"/>
              <a:ea typeface="+mn-ea"/>
              <a:cs typeface="+mn-cs"/>
            </a:defRPr>
          </a:lvl1pPr>
          <a:lvl2pPr marL="476250" indent="-19050" algn="ctr" rtl="0" eaLnBrk="0" fontAlgn="base" hangingPunct="0">
            <a:spcBef>
              <a:spcPct val="0"/>
            </a:spcBef>
            <a:spcAft>
              <a:spcPct val="0"/>
            </a:spcAft>
            <a:defRPr sz="2500" kern="1200">
              <a:solidFill>
                <a:schemeClr val="tx1"/>
              </a:solidFill>
              <a:latin typeface="Times New Roman" pitchFamily="18" charset="0"/>
              <a:ea typeface="+mn-ea"/>
              <a:cs typeface="+mn-cs"/>
            </a:defRPr>
          </a:lvl2pPr>
          <a:lvl3pPr marL="954088" indent="-39688" algn="ctr" rtl="0" eaLnBrk="0" fontAlgn="base" hangingPunct="0">
            <a:spcBef>
              <a:spcPct val="0"/>
            </a:spcBef>
            <a:spcAft>
              <a:spcPct val="0"/>
            </a:spcAft>
            <a:defRPr sz="2500" kern="1200">
              <a:solidFill>
                <a:schemeClr val="tx1"/>
              </a:solidFill>
              <a:latin typeface="Times New Roman" pitchFamily="18" charset="0"/>
              <a:ea typeface="+mn-ea"/>
              <a:cs typeface="+mn-cs"/>
            </a:defRPr>
          </a:lvl3pPr>
          <a:lvl4pPr marL="1431925" indent="-60325" algn="ctr" rtl="0" eaLnBrk="0" fontAlgn="base" hangingPunct="0">
            <a:spcBef>
              <a:spcPct val="0"/>
            </a:spcBef>
            <a:spcAft>
              <a:spcPct val="0"/>
            </a:spcAft>
            <a:defRPr sz="2500" kern="1200">
              <a:solidFill>
                <a:schemeClr val="tx1"/>
              </a:solidFill>
              <a:latin typeface="Times New Roman" pitchFamily="18" charset="0"/>
              <a:ea typeface="+mn-ea"/>
              <a:cs typeface="+mn-cs"/>
            </a:defRPr>
          </a:lvl4pPr>
          <a:lvl5pPr marL="1909763" indent="-80963" algn="ctr" rtl="0" eaLnBrk="0" fontAlgn="base" hangingPunct="0">
            <a:spcBef>
              <a:spcPct val="0"/>
            </a:spcBef>
            <a:spcAft>
              <a:spcPct val="0"/>
            </a:spcAft>
            <a:defRPr sz="2500" kern="1200">
              <a:solidFill>
                <a:schemeClr val="tx1"/>
              </a:solidFill>
              <a:latin typeface="Times New Roman" pitchFamily="18" charset="0"/>
              <a:ea typeface="+mn-ea"/>
              <a:cs typeface="+mn-cs"/>
            </a:defRPr>
          </a:lvl5pPr>
          <a:lvl6pPr marL="2286000" algn="l" defTabSz="914400" rtl="0" eaLnBrk="1" latinLnBrk="0" hangingPunct="1">
            <a:defRPr sz="2500" kern="1200">
              <a:solidFill>
                <a:schemeClr val="tx1"/>
              </a:solidFill>
              <a:latin typeface="Times New Roman" pitchFamily="18" charset="0"/>
              <a:ea typeface="+mn-ea"/>
              <a:cs typeface="+mn-cs"/>
            </a:defRPr>
          </a:lvl6pPr>
          <a:lvl7pPr marL="2743200" algn="l" defTabSz="914400" rtl="0" eaLnBrk="1" latinLnBrk="0" hangingPunct="1">
            <a:defRPr sz="2500" kern="1200">
              <a:solidFill>
                <a:schemeClr val="tx1"/>
              </a:solidFill>
              <a:latin typeface="Times New Roman" pitchFamily="18" charset="0"/>
              <a:ea typeface="+mn-ea"/>
              <a:cs typeface="+mn-cs"/>
            </a:defRPr>
          </a:lvl7pPr>
          <a:lvl8pPr marL="3200400" algn="l" defTabSz="914400" rtl="0" eaLnBrk="1" latinLnBrk="0" hangingPunct="1">
            <a:defRPr sz="2500" kern="1200">
              <a:solidFill>
                <a:schemeClr val="tx1"/>
              </a:solidFill>
              <a:latin typeface="Times New Roman" pitchFamily="18" charset="0"/>
              <a:ea typeface="+mn-ea"/>
              <a:cs typeface="+mn-cs"/>
            </a:defRPr>
          </a:lvl8pPr>
          <a:lvl9pPr marL="3657600" algn="l" defTabSz="914400" rtl="0" eaLnBrk="1" latinLnBrk="0" hangingPunct="1">
            <a:defRPr sz="2500" kern="1200">
              <a:solidFill>
                <a:schemeClr val="tx1"/>
              </a:solidFill>
              <a:latin typeface="Times New Roman" pitchFamily="18" charset="0"/>
              <a:ea typeface="+mn-ea"/>
              <a:cs typeface="+mn-cs"/>
            </a:defRPr>
          </a:lvl9pPr>
        </a:lstStyle>
        <a:p>
          <a:r>
            <a:rPr lang="pt-PT" altLang="pt-PT" sz="2000" b="1">
              <a:solidFill>
                <a:srgbClr val="FFFFFF"/>
              </a:solidFill>
              <a:latin typeface="Arial Narrow" pitchFamily="34" charset="0"/>
            </a:rPr>
            <a:t>QUADROS</a:t>
          </a:r>
          <a:r>
            <a:rPr lang="pt-PT" altLang="pt-PT" sz="2000" b="1" baseline="0">
              <a:solidFill>
                <a:srgbClr val="FFFFFF"/>
              </a:solidFill>
              <a:latin typeface="Arial Narrow" pitchFamily="34" charset="0"/>
            </a:rPr>
            <a:t> DE PESSOAL</a:t>
          </a:r>
          <a:endParaRPr lang="pt-PT" altLang="pt-PT" sz="2000" b="1">
            <a:solidFill>
              <a:srgbClr val="FFFFFF"/>
            </a:solidFill>
            <a:latin typeface="Arial Narrow" pitchFamily="34" charset="0"/>
          </a:endParaRPr>
        </a:p>
      </xdr:txBody>
    </xdr:sp>
    <xdr:clientData/>
  </xdr:twoCellAnchor>
  <xdr:twoCellAnchor>
    <xdr:from>
      <xdr:col>6</xdr:col>
      <xdr:colOff>508000</xdr:colOff>
      <xdr:row>0</xdr:row>
      <xdr:rowOff>136551</xdr:rowOff>
    </xdr:from>
    <xdr:to>
      <xdr:col>10</xdr:col>
      <xdr:colOff>307975</xdr:colOff>
      <xdr:row>0</xdr:row>
      <xdr:rowOff>136551</xdr:rowOff>
    </xdr:to>
    <xdr:sp macro="" textlink="">
      <xdr:nvSpPr>
        <xdr:cNvPr id="33" name="Line 18">
          <a:extLst>
            <a:ext uri="{FF2B5EF4-FFF2-40B4-BE49-F238E27FC236}">
              <a16:creationId xmlns:a16="http://schemas.microsoft.com/office/drawing/2014/main" id="{00000000-0008-0000-0000-000021000000}"/>
            </a:ext>
          </a:extLst>
        </xdr:cNvPr>
        <xdr:cNvSpPr>
          <a:spLocks noChangeShapeType="1"/>
        </xdr:cNvSpPr>
      </xdr:nvSpPr>
      <xdr:spPr bwMode="auto">
        <a:xfrm>
          <a:off x="3994150" y="136551"/>
          <a:ext cx="2124075" cy="0"/>
        </a:xfrm>
        <a:prstGeom prst="line">
          <a:avLst/>
        </a:prstGeom>
        <a:noFill/>
        <a:ln w="25400">
          <a:solidFill>
            <a:schemeClr val="tx1"/>
          </a:solidFill>
          <a:round/>
          <a:headEnd/>
          <a:tailEnd/>
        </a:ln>
        <a:extLst>
          <a:ext uri="{909E8E84-426E-40DD-AFC4-6F175D3DCCD1}">
            <a14:hiddenFill xmlns:a14="http://schemas.microsoft.com/office/drawing/2010/main">
              <a:noFill/>
            </a14:hiddenFill>
          </a:ext>
        </a:extLst>
      </xdr:spPr>
      <xdr:txBody>
        <a:bodyPr wrap="square" lIns="95537" tIns="47768" rIns="95537" bIns="47768" anchor="ctr"/>
        <a:lstStyle>
          <a:defPPr>
            <a:defRPr lang="en-US"/>
          </a:defPPr>
          <a:lvl1pPr algn="ctr" rtl="0" eaLnBrk="0" fontAlgn="base" hangingPunct="0">
            <a:spcBef>
              <a:spcPct val="0"/>
            </a:spcBef>
            <a:spcAft>
              <a:spcPct val="0"/>
            </a:spcAft>
            <a:defRPr sz="2500" kern="1200">
              <a:solidFill>
                <a:schemeClr val="tx1"/>
              </a:solidFill>
              <a:latin typeface="Times New Roman" pitchFamily="18" charset="0"/>
              <a:ea typeface="+mn-ea"/>
              <a:cs typeface="+mn-cs"/>
            </a:defRPr>
          </a:lvl1pPr>
          <a:lvl2pPr marL="476250" indent="-19050" algn="ctr" rtl="0" eaLnBrk="0" fontAlgn="base" hangingPunct="0">
            <a:spcBef>
              <a:spcPct val="0"/>
            </a:spcBef>
            <a:spcAft>
              <a:spcPct val="0"/>
            </a:spcAft>
            <a:defRPr sz="2500" kern="1200">
              <a:solidFill>
                <a:schemeClr val="tx1"/>
              </a:solidFill>
              <a:latin typeface="Times New Roman" pitchFamily="18" charset="0"/>
              <a:ea typeface="+mn-ea"/>
              <a:cs typeface="+mn-cs"/>
            </a:defRPr>
          </a:lvl2pPr>
          <a:lvl3pPr marL="954088" indent="-39688" algn="ctr" rtl="0" eaLnBrk="0" fontAlgn="base" hangingPunct="0">
            <a:spcBef>
              <a:spcPct val="0"/>
            </a:spcBef>
            <a:spcAft>
              <a:spcPct val="0"/>
            </a:spcAft>
            <a:defRPr sz="2500" kern="1200">
              <a:solidFill>
                <a:schemeClr val="tx1"/>
              </a:solidFill>
              <a:latin typeface="Times New Roman" pitchFamily="18" charset="0"/>
              <a:ea typeface="+mn-ea"/>
              <a:cs typeface="+mn-cs"/>
            </a:defRPr>
          </a:lvl3pPr>
          <a:lvl4pPr marL="1431925" indent="-60325" algn="ctr" rtl="0" eaLnBrk="0" fontAlgn="base" hangingPunct="0">
            <a:spcBef>
              <a:spcPct val="0"/>
            </a:spcBef>
            <a:spcAft>
              <a:spcPct val="0"/>
            </a:spcAft>
            <a:defRPr sz="2500" kern="1200">
              <a:solidFill>
                <a:schemeClr val="tx1"/>
              </a:solidFill>
              <a:latin typeface="Times New Roman" pitchFamily="18" charset="0"/>
              <a:ea typeface="+mn-ea"/>
              <a:cs typeface="+mn-cs"/>
            </a:defRPr>
          </a:lvl4pPr>
          <a:lvl5pPr marL="1909763" indent="-80963" algn="ctr" rtl="0" eaLnBrk="0" fontAlgn="base" hangingPunct="0">
            <a:spcBef>
              <a:spcPct val="0"/>
            </a:spcBef>
            <a:spcAft>
              <a:spcPct val="0"/>
            </a:spcAft>
            <a:defRPr sz="2500" kern="1200">
              <a:solidFill>
                <a:schemeClr val="tx1"/>
              </a:solidFill>
              <a:latin typeface="Times New Roman" pitchFamily="18" charset="0"/>
              <a:ea typeface="+mn-ea"/>
              <a:cs typeface="+mn-cs"/>
            </a:defRPr>
          </a:lvl5pPr>
          <a:lvl6pPr marL="2286000" algn="l" defTabSz="914400" rtl="0" eaLnBrk="1" latinLnBrk="0" hangingPunct="1">
            <a:defRPr sz="2500" kern="1200">
              <a:solidFill>
                <a:schemeClr val="tx1"/>
              </a:solidFill>
              <a:latin typeface="Times New Roman" pitchFamily="18" charset="0"/>
              <a:ea typeface="+mn-ea"/>
              <a:cs typeface="+mn-cs"/>
            </a:defRPr>
          </a:lvl6pPr>
          <a:lvl7pPr marL="2743200" algn="l" defTabSz="914400" rtl="0" eaLnBrk="1" latinLnBrk="0" hangingPunct="1">
            <a:defRPr sz="2500" kern="1200">
              <a:solidFill>
                <a:schemeClr val="tx1"/>
              </a:solidFill>
              <a:latin typeface="Times New Roman" pitchFamily="18" charset="0"/>
              <a:ea typeface="+mn-ea"/>
              <a:cs typeface="+mn-cs"/>
            </a:defRPr>
          </a:lvl7pPr>
          <a:lvl8pPr marL="3200400" algn="l" defTabSz="914400" rtl="0" eaLnBrk="1" latinLnBrk="0" hangingPunct="1">
            <a:defRPr sz="2500" kern="1200">
              <a:solidFill>
                <a:schemeClr val="tx1"/>
              </a:solidFill>
              <a:latin typeface="Times New Roman" pitchFamily="18" charset="0"/>
              <a:ea typeface="+mn-ea"/>
              <a:cs typeface="+mn-cs"/>
            </a:defRPr>
          </a:lvl8pPr>
          <a:lvl9pPr marL="3657600" algn="l" defTabSz="914400" rtl="0" eaLnBrk="1" latinLnBrk="0" hangingPunct="1">
            <a:defRPr sz="2500" kern="1200">
              <a:solidFill>
                <a:schemeClr val="tx1"/>
              </a:solidFill>
              <a:latin typeface="Times New Roman" pitchFamily="18" charset="0"/>
              <a:ea typeface="+mn-ea"/>
              <a:cs typeface="+mn-cs"/>
            </a:defRPr>
          </a:lvl9pPr>
        </a:lstStyle>
        <a:p>
          <a:endParaRPr lang="pt-PT"/>
        </a:p>
      </xdr:txBody>
    </xdr:sp>
    <xdr:clientData/>
  </xdr:twoCellAnchor>
  <xdr:twoCellAnchor>
    <xdr:from>
      <xdr:col>9</xdr:col>
      <xdr:colOff>203200</xdr:colOff>
      <xdr:row>0</xdr:row>
      <xdr:rowOff>26</xdr:rowOff>
    </xdr:from>
    <xdr:to>
      <xdr:col>9</xdr:col>
      <xdr:colOff>219075</xdr:colOff>
      <xdr:row>12</xdr:row>
      <xdr:rowOff>157189</xdr:rowOff>
    </xdr:to>
    <xdr:sp macro="" textlink="">
      <xdr:nvSpPr>
        <xdr:cNvPr id="34" name="Line 20">
          <a:extLst>
            <a:ext uri="{FF2B5EF4-FFF2-40B4-BE49-F238E27FC236}">
              <a16:creationId xmlns:a16="http://schemas.microsoft.com/office/drawing/2014/main" id="{00000000-0008-0000-0000-000022000000}"/>
            </a:ext>
          </a:extLst>
        </xdr:cNvPr>
        <xdr:cNvSpPr>
          <a:spLocks noChangeShapeType="1"/>
        </xdr:cNvSpPr>
      </xdr:nvSpPr>
      <xdr:spPr bwMode="auto">
        <a:xfrm rot="5421033" flipH="1">
          <a:off x="4218781" y="1213670"/>
          <a:ext cx="2443163" cy="15875"/>
        </a:xfrm>
        <a:prstGeom prst="line">
          <a:avLst/>
        </a:prstGeom>
        <a:noFill/>
        <a:ln w="28575" cap="sq">
          <a:solidFill>
            <a:schemeClr val="tx1"/>
          </a:solidFill>
          <a:round/>
          <a:headEnd type="none" w="sm" len="sm"/>
          <a:tailEnd type="none" w="sm" len="sm"/>
        </a:ln>
        <a:extLst>
          <a:ext uri="{909E8E84-426E-40DD-AFC4-6F175D3DCCD1}">
            <a14:hiddenFill xmlns:a14="http://schemas.microsoft.com/office/drawing/2010/main">
              <a:noFill/>
            </a14:hiddenFill>
          </a:ext>
        </a:extLst>
      </xdr:spPr>
      <xdr:txBody>
        <a:bodyPr wrap="square" lIns="95537" tIns="47768" rIns="95537" bIns="47768" anchor="ctr"/>
        <a:lstStyle>
          <a:defPPr>
            <a:defRPr lang="en-US"/>
          </a:defPPr>
          <a:lvl1pPr algn="ctr" rtl="0" eaLnBrk="0" fontAlgn="base" hangingPunct="0">
            <a:spcBef>
              <a:spcPct val="0"/>
            </a:spcBef>
            <a:spcAft>
              <a:spcPct val="0"/>
            </a:spcAft>
            <a:defRPr sz="2500" kern="1200">
              <a:solidFill>
                <a:schemeClr val="tx1"/>
              </a:solidFill>
              <a:latin typeface="Times New Roman" pitchFamily="18" charset="0"/>
              <a:ea typeface="+mn-ea"/>
              <a:cs typeface="+mn-cs"/>
            </a:defRPr>
          </a:lvl1pPr>
          <a:lvl2pPr marL="476250" indent="-19050" algn="ctr" rtl="0" eaLnBrk="0" fontAlgn="base" hangingPunct="0">
            <a:spcBef>
              <a:spcPct val="0"/>
            </a:spcBef>
            <a:spcAft>
              <a:spcPct val="0"/>
            </a:spcAft>
            <a:defRPr sz="2500" kern="1200">
              <a:solidFill>
                <a:schemeClr val="tx1"/>
              </a:solidFill>
              <a:latin typeface="Times New Roman" pitchFamily="18" charset="0"/>
              <a:ea typeface="+mn-ea"/>
              <a:cs typeface="+mn-cs"/>
            </a:defRPr>
          </a:lvl2pPr>
          <a:lvl3pPr marL="954088" indent="-39688" algn="ctr" rtl="0" eaLnBrk="0" fontAlgn="base" hangingPunct="0">
            <a:spcBef>
              <a:spcPct val="0"/>
            </a:spcBef>
            <a:spcAft>
              <a:spcPct val="0"/>
            </a:spcAft>
            <a:defRPr sz="2500" kern="1200">
              <a:solidFill>
                <a:schemeClr val="tx1"/>
              </a:solidFill>
              <a:latin typeface="Times New Roman" pitchFamily="18" charset="0"/>
              <a:ea typeface="+mn-ea"/>
              <a:cs typeface="+mn-cs"/>
            </a:defRPr>
          </a:lvl3pPr>
          <a:lvl4pPr marL="1431925" indent="-60325" algn="ctr" rtl="0" eaLnBrk="0" fontAlgn="base" hangingPunct="0">
            <a:spcBef>
              <a:spcPct val="0"/>
            </a:spcBef>
            <a:spcAft>
              <a:spcPct val="0"/>
            </a:spcAft>
            <a:defRPr sz="2500" kern="1200">
              <a:solidFill>
                <a:schemeClr val="tx1"/>
              </a:solidFill>
              <a:latin typeface="Times New Roman" pitchFamily="18" charset="0"/>
              <a:ea typeface="+mn-ea"/>
              <a:cs typeface="+mn-cs"/>
            </a:defRPr>
          </a:lvl4pPr>
          <a:lvl5pPr marL="1909763" indent="-80963" algn="ctr" rtl="0" eaLnBrk="0" fontAlgn="base" hangingPunct="0">
            <a:spcBef>
              <a:spcPct val="0"/>
            </a:spcBef>
            <a:spcAft>
              <a:spcPct val="0"/>
            </a:spcAft>
            <a:defRPr sz="2500" kern="1200">
              <a:solidFill>
                <a:schemeClr val="tx1"/>
              </a:solidFill>
              <a:latin typeface="Times New Roman" pitchFamily="18" charset="0"/>
              <a:ea typeface="+mn-ea"/>
              <a:cs typeface="+mn-cs"/>
            </a:defRPr>
          </a:lvl5pPr>
          <a:lvl6pPr marL="2286000" algn="l" defTabSz="914400" rtl="0" eaLnBrk="1" latinLnBrk="0" hangingPunct="1">
            <a:defRPr sz="2500" kern="1200">
              <a:solidFill>
                <a:schemeClr val="tx1"/>
              </a:solidFill>
              <a:latin typeface="Times New Roman" pitchFamily="18" charset="0"/>
              <a:ea typeface="+mn-ea"/>
              <a:cs typeface="+mn-cs"/>
            </a:defRPr>
          </a:lvl6pPr>
          <a:lvl7pPr marL="2743200" algn="l" defTabSz="914400" rtl="0" eaLnBrk="1" latinLnBrk="0" hangingPunct="1">
            <a:defRPr sz="2500" kern="1200">
              <a:solidFill>
                <a:schemeClr val="tx1"/>
              </a:solidFill>
              <a:latin typeface="Times New Roman" pitchFamily="18" charset="0"/>
              <a:ea typeface="+mn-ea"/>
              <a:cs typeface="+mn-cs"/>
            </a:defRPr>
          </a:lvl7pPr>
          <a:lvl8pPr marL="3200400" algn="l" defTabSz="914400" rtl="0" eaLnBrk="1" latinLnBrk="0" hangingPunct="1">
            <a:defRPr sz="2500" kern="1200">
              <a:solidFill>
                <a:schemeClr val="tx1"/>
              </a:solidFill>
              <a:latin typeface="Times New Roman" pitchFamily="18" charset="0"/>
              <a:ea typeface="+mn-ea"/>
              <a:cs typeface="+mn-cs"/>
            </a:defRPr>
          </a:lvl8pPr>
          <a:lvl9pPr marL="3657600" algn="l" defTabSz="914400" rtl="0" eaLnBrk="1" latinLnBrk="0" hangingPunct="1">
            <a:defRPr sz="2500" kern="1200">
              <a:solidFill>
                <a:schemeClr val="tx1"/>
              </a:solidFill>
              <a:latin typeface="Times New Roman" pitchFamily="18" charset="0"/>
              <a:ea typeface="+mn-ea"/>
              <a:cs typeface="+mn-cs"/>
            </a:defRPr>
          </a:lvl9pPr>
        </a:lstStyle>
        <a:p>
          <a:endParaRPr lang="pt-PT"/>
        </a:p>
      </xdr:txBody>
    </xdr:sp>
    <xdr:clientData/>
  </xdr:twoCellAnchor>
  <xdr:twoCellAnchor>
    <xdr:from>
      <xdr:col>9</xdr:col>
      <xdr:colOff>418182</xdr:colOff>
      <xdr:row>2</xdr:row>
      <xdr:rowOff>28608</xdr:rowOff>
    </xdr:from>
    <xdr:to>
      <xdr:col>9</xdr:col>
      <xdr:colOff>438053</xdr:colOff>
      <xdr:row>13</xdr:row>
      <xdr:rowOff>47617</xdr:rowOff>
    </xdr:to>
    <xdr:sp macro="" textlink="">
      <xdr:nvSpPr>
        <xdr:cNvPr id="35" name="Line 23">
          <a:extLst>
            <a:ext uri="{FF2B5EF4-FFF2-40B4-BE49-F238E27FC236}">
              <a16:creationId xmlns:a16="http://schemas.microsoft.com/office/drawing/2014/main" id="{00000000-0008-0000-0000-000023000000}"/>
            </a:ext>
          </a:extLst>
        </xdr:cNvPr>
        <xdr:cNvSpPr>
          <a:spLocks noChangeShapeType="1"/>
        </xdr:cNvSpPr>
      </xdr:nvSpPr>
      <xdr:spPr bwMode="auto">
        <a:xfrm rot="5397016">
          <a:off x="4600088" y="1456927"/>
          <a:ext cx="2114509" cy="19871"/>
        </a:xfrm>
        <a:prstGeom prst="line">
          <a:avLst/>
        </a:prstGeom>
        <a:noFill/>
        <a:ln w="14605" cap="sq">
          <a:solidFill>
            <a:schemeClr val="tx1"/>
          </a:solidFill>
          <a:round/>
          <a:headEnd type="none" w="sm" len="sm"/>
          <a:tailEnd type="none" w="sm" len="sm"/>
        </a:ln>
        <a:extLst>
          <a:ext uri="{909E8E84-426E-40DD-AFC4-6F175D3DCCD1}">
            <a14:hiddenFill xmlns:a14="http://schemas.microsoft.com/office/drawing/2010/main">
              <a:noFill/>
            </a14:hiddenFill>
          </a:ext>
        </a:extLst>
      </xdr:spPr>
      <xdr:txBody>
        <a:bodyPr wrap="square" lIns="95537" tIns="47768" rIns="95537" bIns="47768" anchor="ctr"/>
        <a:lstStyle>
          <a:defPPr>
            <a:defRPr lang="en-US"/>
          </a:defPPr>
          <a:lvl1pPr algn="ctr" rtl="0" eaLnBrk="0" fontAlgn="base" hangingPunct="0">
            <a:spcBef>
              <a:spcPct val="0"/>
            </a:spcBef>
            <a:spcAft>
              <a:spcPct val="0"/>
            </a:spcAft>
            <a:defRPr sz="2500" kern="1200">
              <a:solidFill>
                <a:schemeClr val="tx1"/>
              </a:solidFill>
              <a:latin typeface="Times New Roman" pitchFamily="18" charset="0"/>
              <a:ea typeface="+mn-ea"/>
              <a:cs typeface="+mn-cs"/>
            </a:defRPr>
          </a:lvl1pPr>
          <a:lvl2pPr marL="476250" indent="-19050" algn="ctr" rtl="0" eaLnBrk="0" fontAlgn="base" hangingPunct="0">
            <a:spcBef>
              <a:spcPct val="0"/>
            </a:spcBef>
            <a:spcAft>
              <a:spcPct val="0"/>
            </a:spcAft>
            <a:defRPr sz="2500" kern="1200">
              <a:solidFill>
                <a:schemeClr val="tx1"/>
              </a:solidFill>
              <a:latin typeface="Times New Roman" pitchFamily="18" charset="0"/>
              <a:ea typeface="+mn-ea"/>
              <a:cs typeface="+mn-cs"/>
            </a:defRPr>
          </a:lvl2pPr>
          <a:lvl3pPr marL="954088" indent="-39688" algn="ctr" rtl="0" eaLnBrk="0" fontAlgn="base" hangingPunct="0">
            <a:spcBef>
              <a:spcPct val="0"/>
            </a:spcBef>
            <a:spcAft>
              <a:spcPct val="0"/>
            </a:spcAft>
            <a:defRPr sz="2500" kern="1200">
              <a:solidFill>
                <a:schemeClr val="tx1"/>
              </a:solidFill>
              <a:latin typeface="Times New Roman" pitchFamily="18" charset="0"/>
              <a:ea typeface="+mn-ea"/>
              <a:cs typeface="+mn-cs"/>
            </a:defRPr>
          </a:lvl3pPr>
          <a:lvl4pPr marL="1431925" indent="-60325" algn="ctr" rtl="0" eaLnBrk="0" fontAlgn="base" hangingPunct="0">
            <a:spcBef>
              <a:spcPct val="0"/>
            </a:spcBef>
            <a:spcAft>
              <a:spcPct val="0"/>
            </a:spcAft>
            <a:defRPr sz="2500" kern="1200">
              <a:solidFill>
                <a:schemeClr val="tx1"/>
              </a:solidFill>
              <a:latin typeface="Times New Roman" pitchFamily="18" charset="0"/>
              <a:ea typeface="+mn-ea"/>
              <a:cs typeface="+mn-cs"/>
            </a:defRPr>
          </a:lvl4pPr>
          <a:lvl5pPr marL="1909763" indent="-80963" algn="ctr" rtl="0" eaLnBrk="0" fontAlgn="base" hangingPunct="0">
            <a:spcBef>
              <a:spcPct val="0"/>
            </a:spcBef>
            <a:spcAft>
              <a:spcPct val="0"/>
            </a:spcAft>
            <a:defRPr sz="2500" kern="1200">
              <a:solidFill>
                <a:schemeClr val="tx1"/>
              </a:solidFill>
              <a:latin typeface="Times New Roman" pitchFamily="18" charset="0"/>
              <a:ea typeface="+mn-ea"/>
              <a:cs typeface="+mn-cs"/>
            </a:defRPr>
          </a:lvl5pPr>
          <a:lvl6pPr marL="2286000" algn="l" defTabSz="914400" rtl="0" eaLnBrk="1" latinLnBrk="0" hangingPunct="1">
            <a:defRPr sz="2500" kern="1200">
              <a:solidFill>
                <a:schemeClr val="tx1"/>
              </a:solidFill>
              <a:latin typeface="Times New Roman" pitchFamily="18" charset="0"/>
              <a:ea typeface="+mn-ea"/>
              <a:cs typeface="+mn-cs"/>
            </a:defRPr>
          </a:lvl6pPr>
          <a:lvl7pPr marL="2743200" algn="l" defTabSz="914400" rtl="0" eaLnBrk="1" latinLnBrk="0" hangingPunct="1">
            <a:defRPr sz="2500" kern="1200">
              <a:solidFill>
                <a:schemeClr val="tx1"/>
              </a:solidFill>
              <a:latin typeface="Times New Roman" pitchFamily="18" charset="0"/>
              <a:ea typeface="+mn-ea"/>
              <a:cs typeface="+mn-cs"/>
            </a:defRPr>
          </a:lvl7pPr>
          <a:lvl8pPr marL="3200400" algn="l" defTabSz="914400" rtl="0" eaLnBrk="1" latinLnBrk="0" hangingPunct="1">
            <a:defRPr sz="2500" kern="1200">
              <a:solidFill>
                <a:schemeClr val="tx1"/>
              </a:solidFill>
              <a:latin typeface="Times New Roman" pitchFamily="18" charset="0"/>
              <a:ea typeface="+mn-ea"/>
              <a:cs typeface="+mn-cs"/>
            </a:defRPr>
          </a:lvl8pPr>
          <a:lvl9pPr marL="3657600" algn="l" defTabSz="914400" rtl="0" eaLnBrk="1" latinLnBrk="0" hangingPunct="1">
            <a:defRPr sz="2500" kern="1200">
              <a:solidFill>
                <a:schemeClr val="tx1"/>
              </a:solidFill>
              <a:latin typeface="Times New Roman" pitchFamily="18" charset="0"/>
              <a:ea typeface="+mn-ea"/>
              <a:cs typeface="+mn-cs"/>
            </a:defRPr>
          </a:lvl9pPr>
        </a:lstStyle>
        <a:p>
          <a:endParaRPr lang="pt-PT"/>
        </a:p>
      </xdr:txBody>
    </xdr:sp>
    <xdr:clientData/>
  </xdr:twoCellAnchor>
  <xdr:twoCellAnchor>
    <xdr:from>
      <xdr:col>10</xdr:col>
      <xdr:colOff>85725</xdr:colOff>
      <xdr:row>36</xdr:row>
      <xdr:rowOff>9525</xdr:rowOff>
    </xdr:from>
    <xdr:to>
      <xdr:col>10</xdr:col>
      <xdr:colOff>196850</xdr:colOff>
      <xdr:row>38</xdr:row>
      <xdr:rowOff>98425</xdr:rowOff>
    </xdr:to>
    <xdr:sp macro="" textlink="">
      <xdr:nvSpPr>
        <xdr:cNvPr id="36" name="WordArt 4">
          <a:extLst>
            <a:ext uri="{FF2B5EF4-FFF2-40B4-BE49-F238E27FC236}">
              <a16:creationId xmlns:a16="http://schemas.microsoft.com/office/drawing/2014/main" id="{00000000-0008-0000-0000-000024000000}"/>
            </a:ext>
          </a:extLst>
        </xdr:cNvPr>
        <xdr:cNvSpPr>
          <a:spLocks noChangeArrowheads="1" noChangeShapeType="1" noTextEdit="1"/>
        </xdr:cNvSpPr>
      </xdr:nvSpPr>
      <xdr:spPr bwMode="auto">
        <a:xfrm>
          <a:off x="5895975" y="5343525"/>
          <a:ext cx="111125" cy="469900"/>
        </a:xfrm>
        <a:prstGeom prst="rect">
          <a:avLst/>
        </a:prstGeom>
        <a:extLst>
          <a:ext uri="{909E8E84-426E-40DD-AFC4-6F175D3DCCD1}">
            <a14:hiddenFill xmlns:a14="http://schemas.microsoft.com/office/drawing/2010/main">
              <a:solidFill>
                <a:srgbClr val="FFFFFF"/>
              </a:solidFill>
            </a14:hiddenFill>
          </a:ext>
        </a:extLst>
      </xdr:spPr>
      <xdr:txBody>
        <a:bodyPr wrap="square" numCol="1" fromWordArt="1">
          <a:prstTxWarp prst="textPlain">
            <a:avLst>
              <a:gd name="adj" fmla="val 50000"/>
            </a:avLst>
          </a:prstTxWarp>
        </a:bodyPr>
        <a:lstStyle>
          <a:defPPr>
            <a:defRPr lang="en-US"/>
          </a:defPPr>
          <a:lvl1pPr algn="ctr" rtl="0" eaLnBrk="0" fontAlgn="base" hangingPunct="0">
            <a:spcBef>
              <a:spcPct val="0"/>
            </a:spcBef>
            <a:spcAft>
              <a:spcPct val="0"/>
            </a:spcAft>
            <a:defRPr sz="2500" kern="1200">
              <a:solidFill>
                <a:schemeClr val="tx1"/>
              </a:solidFill>
              <a:latin typeface="Times New Roman" pitchFamily="18" charset="0"/>
              <a:ea typeface="+mn-ea"/>
              <a:cs typeface="+mn-cs"/>
            </a:defRPr>
          </a:lvl1pPr>
          <a:lvl2pPr marL="476250" indent="-19050" algn="ctr" rtl="0" eaLnBrk="0" fontAlgn="base" hangingPunct="0">
            <a:spcBef>
              <a:spcPct val="0"/>
            </a:spcBef>
            <a:spcAft>
              <a:spcPct val="0"/>
            </a:spcAft>
            <a:defRPr sz="2500" kern="1200">
              <a:solidFill>
                <a:schemeClr val="tx1"/>
              </a:solidFill>
              <a:latin typeface="Times New Roman" pitchFamily="18" charset="0"/>
              <a:ea typeface="+mn-ea"/>
              <a:cs typeface="+mn-cs"/>
            </a:defRPr>
          </a:lvl2pPr>
          <a:lvl3pPr marL="954088" indent="-39688" algn="ctr" rtl="0" eaLnBrk="0" fontAlgn="base" hangingPunct="0">
            <a:spcBef>
              <a:spcPct val="0"/>
            </a:spcBef>
            <a:spcAft>
              <a:spcPct val="0"/>
            </a:spcAft>
            <a:defRPr sz="2500" kern="1200">
              <a:solidFill>
                <a:schemeClr val="tx1"/>
              </a:solidFill>
              <a:latin typeface="Times New Roman" pitchFamily="18" charset="0"/>
              <a:ea typeface="+mn-ea"/>
              <a:cs typeface="+mn-cs"/>
            </a:defRPr>
          </a:lvl3pPr>
          <a:lvl4pPr marL="1431925" indent="-60325" algn="ctr" rtl="0" eaLnBrk="0" fontAlgn="base" hangingPunct="0">
            <a:spcBef>
              <a:spcPct val="0"/>
            </a:spcBef>
            <a:spcAft>
              <a:spcPct val="0"/>
            </a:spcAft>
            <a:defRPr sz="2500" kern="1200">
              <a:solidFill>
                <a:schemeClr val="tx1"/>
              </a:solidFill>
              <a:latin typeface="Times New Roman" pitchFamily="18" charset="0"/>
              <a:ea typeface="+mn-ea"/>
              <a:cs typeface="+mn-cs"/>
            </a:defRPr>
          </a:lvl4pPr>
          <a:lvl5pPr marL="1909763" indent="-80963" algn="ctr" rtl="0" eaLnBrk="0" fontAlgn="base" hangingPunct="0">
            <a:spcBef>
              <a:spcPct val="0"/>
            </a:spcBef>
            <a:spcAft>
              <a:spcPct val="0"/>
            </a:spcAft>
            <a:defRPr sz="2500" kern="1200">
              <a:solidFill>
                <a:schemeClr val="tx1"/>
              </a:solidFill>
              <a:latin typeface="Times New Roman" pitchFamily="18" charset="0"/>
              <a:ea typeface="+mn-ea"/>
              <a:cs typeface="+mn-cs"/>
            </a:defRPr>
          </a:lvl5pPr>
          <a:lvl6pPr marL="2286000" algn="l" defTabSz="914400" rtl="0" eaLnBrk="1" latinLnBrk="0" hangingPunct="1">
            <a:defRPr sz="2500" kern="1200">
              <a:solidFill>
                <a:schemeClr val="tx1"/>
              </a:solidFill>
              <a:latin typeface="Times New Roman" pitchFamily="18" charset="0"/>
              <a:ea typeface="+mn-ea"/>
              <a:cs typeface="+mn-cs"/>
            </a:defRPr>
          </a:lvl6pPr>
          <a:lvl7pPr marL="2743200" algn="l" defTabSz="914400" rtl="0" eaLnBrk="1" latinLnBrk="0" hangingPunct="1">
            <a:defRPr sz="2500" kern="1200">
              <a:solidFill>
                <a:schemeClr val="tx1"/>
              </a:solidFill>
              <a:latin typeface="Times New Roman" pitchFamily="18" charset="0"/>
              <a:ea typeface="+mn-ea"/>
              <a:cs typeface="+mn-cs"/>
            </a:defRPr>
          </a:lvl7pPr>
          <a:lvl8pPr marL="3200400" algn="l" defTabSz="914400" rtl="0" eaLnBrk="1" latinLnBrk="0" hangingPunct="1">
            <a:defRPr sz="2500" kern="1200">
              <a:solidFill>
                <a:schemeClr val="tx1"/>
              </a:solidFill>
              <a:latin typeface="Times New Roman" pitchFamily="18" charset="0"/>
              <a:ea typeface="+mn-ea"/>
              <a:cs typeface="+mn-cs"/>
            </a:defRPr>
          </a:lvl8pPr>
          <a:lvl9pPr marL="3657600" algn="l" defTabSz="914400" rtl="0" eaLnBrk="1" latinLnBrk="0" hangingPunct="1">
            <a:defRPr sz="2500" kern="1200">
              <a:solidFill>
                <a:schemeClr val="tx1"/>
              </a:solidFill>
              <a:latin typeface="Times New Roman" pitchFamily="18" charset="0"/>
              <a:ea typeface="+mn-ea"/>
              <a:cs typeface="+mn-cs"/>
            </a:defRPr>
          </a:lvl9pPr>
        </a:lstStyle>
        <a:p>
          <a:r>
            <a:rPr lang="pt-PT" sz="1300" b="1" kern="10">
              <a:ln w="9525">
                <a:solidFill>
                  <a:schemeClr val="bg1"/>
                </a:solidFill>
                <a:round/>
                <a:headEnd/>
                <a:tailEnd/>
              </a:ln>
              <a:noFill/>
              <a:latin typeface="Arial Black"/>
            </a:rPr>
            <a:t>I</a:t>
          </a:r>
        </a:p>
      </xdr:txBody>
    </xdr:sp>
    <xdr:clientData/>
  </xdr:twoCellAnchor>
  <xdr:twoCellAnchor>
    <xdr:from>
      <xdr:col>10</xdr:col>
      <xdr:colOff>285750</xdr:colOff>
      <xdr:row>36</xdr:row>
      <xdr:rowOff>9525</xdr:rowOff>
    </xdr:from>
    <xdr:to>
      <xdr:col>10</xdr:col>
      <xdr:colOff>396875</xdr:colOff>
      <xdr:row>38</xdr:row>
      <xdr:rowOff>98425</xdr:rowOff>
    </xdr:to>
    <xdr:sp macro="" textlink="">
      <xdr:nvSpPr>
        <xdr:cNvPr id="37" name="WordArt 4">
          <a:extLst>
            <a:ext uri="{FF2B5EF4-FFF2-40B4-BE49-F238E27FC236}">
              <a16:creationId xmlns:a16="http://schemas.microsoft.com/office/drawing/2014/main" id="{00000000-0008-0000-0000-000025000000}"/>
            </a:ext>
          </a:extLst>
        </xdr:cNvPr>
        <xdr:cNvSpPr>
          <a:spLocks noChangeArrowheads="1" noChangeShapeType="1" noTextEdit="1"/>
        </xdr:cNvSpPr>
      </xdr:nvSpPr>
      <xdr:spPr bwMode="auto">
        <a:xfrm>
          <a:off x="6096000" y="5343525"/>
          <a:ext cx="111125" cy="469900"/>
        </a:xfrm>
        <a:prstGeom prst="rect">
          <a:avLst/>
        </a:prstGeom>
        <a:extLst>
          <a:ext uri="{909E8E84-426E-40DD-AFC4-6F175D3DCCD1}">
            <a14:hiddenFill xmlns:a14="http://schemas.microsoft.com/office/drawing/2010/main">
              <a:solidFill>
                <a:srgbClr val="FFFFFF"/>
              </a:solidFill>
            </a14:hiddenFill>
          </a:ext>
        </a:extLst>
      </xdr:spPr>
      <xdr:txBody>
        <a:bodyPr wrap="square" numCol="1" fromWordArt="1">
          <a:prstTxWarp prst="textPlain">
            <a:avLst>
              <a:gd name="adj" fmla="val 50000"/>
            </a:avLst>
          </a:prstTxWarp>
        </a:bodyPr>
        <a:lstStyle>
          <a:defPPr>
            <a:defRPr lang="en-US"/>
          </a:defPPr>
          <a:lvl1pPr algn="ctr" rtl="0" eaLnBrk="0" fontAlgn="base" hangingPunct="0">
            <a:spcBef>
              <a:spcPct val="0"/>
            </a:spcBef>
            <a:spcAft>
              <a:spcPct val="0"/>
            </a:spcAft>
            <a:defRPr sz="2500" kern="1200">
              <a:solidFill>
                <a:schemeClr val="tx1"/>
              </a:solidFill>
              <a:latin typeface="Times New Roman" pitchFamily="18" charset="0"/>
              <a:ea typeface="+mn-ea"/>
              <a:cs typeface="+mn-cs"/>
            </a:defRPr>
          </a:lvl1pPr>
          <a:lvl2pPr marL="476250" indent="-19050" algn="ctr" rtl="0" eaLnBrk="0" fontAlgn="base" hangingPunct="0">
            <a:spcBef>
              <a:spcPct val="0"/>
            </a:spcBef>
            <a:spcAft>
              <a:spcPct val="0"/>
            </a:spcAft>
            <a:defRPr sz="2500" kern="1200">
              <a:solidFill>
                <a:schemeClr val="tx1"/>
              </a:solidFill>
              <a:latin typeface="Times New Roman" pitchFamily="18" charset="0"/>
              <a:ea typeface="+mn-ea"/>
              <a:cs typeface="+mn-cs"/>
            </a:defRPr>
          </a:lvl2pPr>
          <a:lvl3pPr marL="954088" indent="-39688" algn="ctr" rtl="0" eaLnBrk="0" fontAlgn="base" hangingPunct="0">
            <a:spcBef>
              <a:spcPct val="0"/>
            </a:spcBef>
            <a:spcAft>
              <a:spcPct val="0"/>
            </a:spcAft>
            <a:defRPr sz="2500" kern="1200">
              <a:solidFill>
                <a:schemeClr val="tx1"/>
              </a:solidFill>
              <a:latin typeface="Times New Roman" pitchFamily="18" charset="0"/>
              <a:ea typeface="+mn-ea"/>
              <a:cs typeface="+mn-cs"/>
            </a:defRPr>
          </a:lvl3pPr>
          <a:lvl4pPr marL="1431925" indent="-60325" algn="ctr" rtl="0" eaLnBrk="0" fontAlgn="base" hangingPunct="0">
            <a:spcBef>
              <a:spcPct val="0"/>
            </a:spcBef>
            <a:spcAft>
              <a:spcPct val="0"/>
            </a:spcAft>
            <a:defRPr sz="2500" kern="1200">
              <a:solidFill>
                <a:schemeClr val="tx1"/>
              </a:solidFill>
              <a:latin typeface="Times New Roman" pitchFamily="18" charset="0"/>
              <a:ea typeface="+mn-ea"/>
              <a:cs typeface="+mn-cs"/>
            </a:defRPr>
          </a:lvl4pPr>
          <a:lvl5pPr marL="1909763" indent="-80963" algn="ctr" rtl="0" eaLnBrk="0" fontAlgn="base" hangingPunct="0">
            <a:spcBef>
              <a:spcPct val="0"/>
            </a:spcBef>
            <a:spcAft>
              <a:spcPct val="0"/>
            </a:spcAft>
            <a:defRPr sz="2500" kern="1200">
              <a:solidFill>
                <a:schemeClr val="tx1"/>
              </a:solidFill>
              <a:latin typeface="Times New Roman" pitchFamily="18" charset="0"/>
              <a:ea typeface="+mn-ea"/>
              <a:cs typeface="+mn-cs"/>
            </a:defRPr>
          </a:lvl5pPr>
          <a:lvl6pPr marL="2286000" algn="l" defTabSz="914400" rtl="0" eaLnBrk="1" latinLnBrk="0" hangingPunct="1">
            <a:defRPr sz="2500" kern="1200">
              <a:solidFill>
                <a:schemeClr val="tx1"/>
              </a:solidFill>
              <a:latin typeface="Times New Roman" pitchFamily="18" charset="0"/>
              <a:ea typeface="+mn-ea"/>
              <a:cs typeface="+mn-cs"/>
            </a:defRPr>
          </a:lvl6pPr>
          <a:lvl7pPr marL="2743200" algn="l" defTabSz="914400" rtl="0" eaLnBrk="1" latinLnBrk="0" hangingPunct="1">
            <a:defRPr sz="2500" kern="1200">
              <a:solidFill>
                <a:schemeClr val="tx1"/>
              </a:solidFill>
              <a:latin typeface="Times New Roman" pitchFamily="18" charset="0"/>
              <a:ea typeface="+mn-ea"/>
              <a:cs typeface="+mn-cs"/>
            </a:defRPr>
          </a:lvl7pPr>
          <a:lvl8pPr marL="3200400" algn="l" defTabSz="914400" rtl="0" eaLnBrk="1" latinLnBrk="0" hangingPunct="1">
            <a:defRPr sz="2500" kern="1200">
              <a:solidFill>
                <a:schemeClr val="tx1"/>
              </a:solidFill>
              <a:latin typeface="Times New Roman" pitchFamily="18" charset="0"/>
              <a:ea typeface="+mn-ea"/>
              <a:cs typeface="+mn-cs"/>
            </a:defRPr>
          </a:lvl8pPr>
          <a:lvl9pPr marL="3657600" algn="l" defTabSz="914400" rtl="0" eaLnBrk="1" latinLnBrk="0" hangingPunct="1">
            <a:defRPr sz="2500" kern="1200">
              <a:solidFill>
                <a:schemeClr val="tx1"/>
              </a:solidFill>
              <a:latin typeface="Times New Roman" pitchFamily="18" charset="0"/>
              <a:ea typeface="+mn-ea"/>
              <a:cs typeface="+mn-cs"/>
            </a:defRPr>
          </a:lvl9pPr>
        </a:lstStyle>
        <a:p>
          <a:r>
            <a:rPr lang="pt-PT" sz="1300" b="1" kern="10">
              <a:ln w="9525">
                <a:solidFill>
                  <a:schemeClr val="bg1"/>
                </a:solidFill>
                <a:round/>
                <a:headEnd/>
                <a:tailEnd/>
              </a:ln>
              <a:noFill/>
              <a:latin typeface="Arial Black"/>
            </a:rPr>
            <a:t>I</a:t>
          </a:r>
        </a:p>
      </xdr:txBody>
    </xdr:sp>
    <xdr:clientData/>
  </xdr:twoCellAnchor>
  <xdr:twoCellAnchor>
    <xdr:from>
      <xdr:col>9</xdr:col>
      <xdr:colOff>495300</xdr:colOff>
      <xdr:row>41</xdr:row>
      <xdr:rowOff>133350</xdr:rowOff>
    </xdr:from>
    <xdr:to>
      <xdr:col>10</xdr:col>
      <xdr:colOff>25400</xdr:colOff>
      <xdr:row>44</xdr:row>
      <xdr:rowOff>31750</xdr:rowOff>
    </xdr:to>
    <xdr:sp macro="" textlink="">
      <xdr:nvSpPr>
        <xdr:cNvPr id="38" name="WordArt 4">
          <a:extLst>
            <a:ext uri="{FF2B5EF4-FFF2-40B4-BE49-F238E27FC236}">
              <a16:creationId xmlns:a16="http://schemas.microsoft.com/office/drawing/2014/main" id="{00000000-0008-0000-0000-000026000000}"/>
            </a:ext>
          </a:extLst>
        </xdr:cNvPr>
        <xdr:cNvSpPr>
          <a:spLocks noChangeArrowheads="1" noChangeShapeType="1" noTextEdit="1"/>
        </xdr:cNvSpPr>
      </xdr:nvSpPr>
      <xdr:spPr bwMode="auto">
        <a:xfrm>
          <a:off x="5724525" y="6419850"/>
          <a:ext cx="111125" cy="469900"/>
        </a:xfrm>
        <a:prstGeom prst="rect">
          <a:avLst/>
        </a:prstGeom>
        <a:extLst>
          <a:ext uri="{909E8E84-426E-40DD-AFC4-6F175D3DCCD1}">
            <a14:hiddenFill xmlns:a14="http://schemas.microsoft.com/office/drawing/2010/main">
              <a:solidFill>
                <a:srgbClr val="FFFFFF"/>
              </a:solidFill>
            </a14:hiddenFill>
          </a:ext>
        </a:extLst>
      </xdr:spPr>
      <xdr:txBody>
        <a:bodyPr wrap="square" numCol="1" fromWordArt="1">
          <a:prstTxWarp prst="textPlain">
            <a:avLst>
              <a:gd name="adj" fmla="val 50000"/>
            </a:avLst>
          </a:prstTxWarp>
        </a:bodyPr>
        <a:lstStyle>
          <a:defPPr>
            <a:defRPr lang="en-US"/>
          </a:defPPr>
          <a:lvl1pPr algn="ctr" rtl="0" eaLnBrk="0" fontAlgn="base" hangingPunct="0">
            <a:spcBef>
              <a:spcPct val="0"/>
            </a:spcBef>
            <a:spcAft>
              <a:spcPct val="0"/>
            </a:spcAft>
            <a:defRPr sz="2500" kern="1200">
              <a:solidFill>
                <a:schemeClr val="tx1"/>
              </a:solidFill>
              <a:latin typeface="Times New Roman" pitchFamily="18" charset="0"/>
              <a:ea typeface="+mn-ea"/>
              <a:cs typeface="+mn-cs"/>
            </a:defRPr>
          </a:lvl1pPr>
          <a:lvl2pPr marL="476250" indent="-19050" algn="ctr" rtl="0" eaLnBrk="0" fontAlgn="base" hangingPunct="0">
            <a:spcBef>
              <a:spcPct val="0"/>
            </a:spcBef>
            <a:spcAft>
              <a:spcPct val="0"/>
            </a:spcAft>
            <a:defRPr sz="2500" kern="1200">
              <a:solidFill>
                <a:schemeClr val="tx1"/>
              </a:solidFill>
              <a:latin typeface="Times New Roman" pitchFamily="18" charset="0"/>
              <a:ea typeface="+mn-ea"/>
              <a:cs typeface="+mn-cs"/>
            </a:defRPr>
          </a:lvl2pPr>
          <a:lvl3pPr marL="954088" indent="-39688" algn="ctr" rtl="0" eaLnBrk="0" fontAlgn="base" hangingPunct="0">
            <a:spcBef>
              <a:spcPct val="0"/>
            </a:spcBef>
            <a:spcAft>
              <a:spcPct val="0"/>
            </a:spcAft>
            <a:defRPr sz="2500" kern="1200">
              <a:solidFill>
                <a:schemeClr val="tx1"/>
              </a:solidFill>
              <a:latin typeface="Times New Roman" pitchFamily="18" charset="0"/>
              <a:ea typeface="+mn-ea"/>
              <a:cs typeface="+mn-cs"/>
            </a:defRPr>
          </a:lvl3pPr>
          <a:lvl4pPr marL="1431925" indent="-60325" algn="ctr" rtl="0" eaLnBrk="0" fontAlgn="base" hangingPunct="0">
            <a:spcBef>
              <a:spcPct val="0"/>
            </a:spcBef>
            <a:spcAft>
              <a:spcPct val="0"/>
            </a:spcAft>
            <a:defRPr sz="2500" kern="1200">
              <a:solidFill>
                <a:schemeClr val="tx1"/>
              </a:solidFill>
              <a:latin typeface="Times New Roman" pitchFamily="18" charset="0"/>
              <a:ea typeface="+mn-ea"/>
              <a:cs typeface="+mn-cs"/>
            </a:defRPr>
          </a:lvl4pPr>
          <a:lvl5pPr marL="1909763" indent="-80963" algn="ctr" rtl="0" eaLnBrk="0" fontAlgn="base" hangingPunct="0">
            <a:spcBef>
              <a:spcPct val="0"/>
            </a:spcBef>
            <a:spcAft>
              <a:spcPct val="0"/>
            </a:spcAft>
            <a:defRPr sz="2500" kern="1200">
              <a:solidFill>
                <a:schemeClr val="tx1"/>
              </a:solidFill>
              <a:latin typeface="Times New Roman" pitchFamily="18" charset="0"/>
              <a:ea typeface="+mn-ea"/>
              <a:cs typeface="+mn-cs"/>
            </a:defRPr>
          </a:lvl5pPr>
          <a:lvl6pPr marL="2286000" algn="l" defTabSz="914400" rtl="0" eaLnBrk="1" latinLnBrk="0" hangingPunct="1">
            <a:defRPr sz="2500" kern="1200">
              <a:solidFill>
                <a:schemeClr val="tx1"/>
              </a:solidFill>
              <a:latin typeface="Times New Roman" pitchFamily="18" charset="0"/>
              <a:ea typeface="+mn-ea"/>
              <a:cs typeface="+mn-cs"/>
            </a:defRPr>
          </a:lvl6pPr>
          <a:lvl7pPr marL="2743200" algn="l" defTabSz="914400" rtl="0" eaLnBrk="1" latinLnBrk="0" hangingPunct="1">
            <a:defRPr sz="2500" kern="1200">
              <a:solidFill>
                <a:schemeClr val="tx1"/>
              </a:solidFill>
              <a:latin typeface="Times New Roman" pitchFamily="18" charset="0"/>
              <a:ea typeface="+mn-ea"/>
              <a:cs typeface="+mn-cs"/>
            </a:defRPr>
          </a:lvl7pPr>
          <a:lvl8pPr marL="3200400" algn="l" defTabSz="914400" rtl="0" eaLnBrk="1" latinLnBrk="0" hangingPunct="1">
            <a:defRPr sz="2500" kern="1200">
              <a:solidFill>
                <a:schemeClr val="tx1"/>
              </a:solidFill>
              <a:latin typeface="Times New Roman" pitchFamily="18" charset="0"/>
              <a:ea typeface="+mn-ea"/>
              <a:cs typeface="+mn-cs"/>
            </a:defRPr>
          </a:lvl8pPr>
          <a:lvl9pPr marL="3657600" algn="l" defTabSz="914400" rtl="0" eaLnBrk="1" latinLnBrk="0" hangingPunct="1">
            <a:defRPr sz="2500" kern="1200">
              <a:solidFill>
                <a:schemeClr val="tx1"/>
              </a:solidFill>
              <a:latin typeface="Times New Roman" pitchFamily="18" charset="0"/>
              <a:ea typeface="+mn-ea"/>
              <a:cs typeface="+mn-cs"/>
            </a:defRPr>
          </a:lvl9pPr>
        </a:lstStyle>
        <a:p>
          <a:r>
            <a:rPr lang="pt-PT" sz="1300" b="1" kern="10">
              <a:ln w="9525">
                <a:solidFill>
                  <a:schemeClr val="bg1"/>
                </a:solidFill>
                <a:round/>
                <a:headEnd/>
                <a:tailEnd/>
              </a:ln>
              <a:noFill/>
              <a:latin typeface="Arial Black"/>
            </a:rPr>
            <a:t>I</a:t>
          </a:r>
        </a:p>
      </xdr:txBody>
    </xdr:sp>
    <xdr:clientData/>
  </xdr:twoCellAnchor>
</xdr:wsDr>
</file>

<file path=xl/drawings/drawing10.xml><?xml version="1.0" encoding="utf-8"?>
<xdr:wsDr xmlns:xdr="http://schemas.openxmlformats.org/drawingml/2006/spreadsheetDrawing" xmlns:a="http://schemas.openxmlformats.org/drawingml/2006/main">
  <xdr:oneCellAnchor>
    <xdr:from>
      <xdr:col>10</xdr:col>
      <xdr:colOff>142874</xdr:colOff>
      <xdr:row>0</xdr:row>
      <xdr:rowOff>323850</xdr:rowOff>
    </xdr:from>
    <xdr:ext cx="790476" cy="276190"/>
    <xdr:pic>
      <xdr:nvPicPr>
        <xdr:cNvPr id="3" name="Picture 5">
          <a:hlinkClick xmlns:r="http://schemas.openxmlformats.org/officeDocument/2006/relationships" r:id="rId1"/>
          <a:extLst>
            <a:ext uri="{FF2B5EF4-FFF2-40B4-BE49-F238E27FC236}">
              <a16:creationId xmlns:a16="http://schemas.microsoft.com/office/drawing/2014/main" id="{2E4B4E4D-A171-44AC-8DDC-2C4EE170B005}"/>
            </a:ext>
          </a:extLst>
        </xdr:cNvPr>
        <xdr:cNvPicPr>
          <a:picLocks noChangeAspect="1" noChangeArrowheads="1"/>
        </xdr:cNvPicPr>
      </xdr:nvPicPr>
      <xdr:blipFill>
        <a:blip xmlns:r="http://schemas.openxmlformats.org/officeDocument/2006/relationships" r:embed="rId2" cstate="print"/>
        <a:stretch>
          <a:fillRect/>
        </a:stretch>
      </xdr:blipFill>
      <xdr:spPr bwMode="auto">
        <a:xfrm>
          <a:off x="5559424" y="323850"/>
          <a:ext cx="790476" cy="276190"/>
        </a:xfrm>
        <a:prstGeom prst="rect">
          <a:avLst/>
        </a:prstGeom>
        <a:noFill/>
        <a:ln w="1">
          <a:noFill/>
          <a:miter lim="800000"/>
          <a:headEnd/>
          <a:tailEnd type="none" w="med" len="med"/>
        </a:ln>
        <a:effectLst/>
      </xdr:spPr>
    </xdr:pic>
    <xdr:clientData fPrintsWithSheet="0"/>
  </xdr:oneCellAnchor>
</xdr:wsDr>
</file>

<file path=xl/drawings/drawing11.xml><?xml version="1.0" encoding="utf-8"?>
<xdr:wsDr xmlns:xdr="http://schemas.openxmlformats.org/drawingml/2006/spreadsheetDrawing" xmlns:a="http://schemas.openxmlformats.org/drawingml/2006/main">
  <xdr:oneCellAnchor>
    <xdr:from>
      <xdr:col>10</xdr:col>
      <xdr:colOff>171449</xdr:colOff>
      <xdr:row>0</xdr:row>
      <xdr:rowOff>314325</xdr:rowOff>
    </xdr:from>
    <xdr:ext cx="790476" cy="276190"/>
    <xdr:pic>
      <xdr:nvPicPr>
        <xdr:cNvPr id="3" name="Picture 5">
          <a:hlinkClick xmlns:r="http://schemas.openxmlformats.org/officeDocument/2006/relationships" r:id="rId1"/>
          <a:extLst>
            <a:ext uri="{FF2B5EF4-FFF2-40B4-BE49-F238E27FC236}">
              <a16:creationId xmlns:a16="http://schemas.microsoft.com/office/drawing/2014/main" id="{4B11B857-6BD7-4989-8D22-1CA3B669BCC8}"/>
            </a:ext>
          </a:extLst>
        </xdr:cNvPr>
        <xdr:cNvPicPr>
          <a:picLocks noChangeAspect="1" noChangeArrowheads="1"/>
        </xdr:cNvPicPr>
      </xdr:nvPicPr>
      <xdr:blipFill>
        <a:blip xmlns:r="http://schemas.openxmlformats.org/officeDocument/2006/relationships" r:embed="rId2" cstate="print"/>
        <a:stretch>
          <a:fillRect/>
        </a:stretch>
      </xdr:blipFill>
      <xdr:spPr bwMode="auto">
        <a:xfrm>
          <a:off x="6115049" y="314325"/>
          <a:ext cx="790476" cy="276190"/>
        </a:xfrm>
        <a:prstGeom prst="rect">
          <a:avLst/>
        </a:prstGeom>
        <a:noFill/>
        <a:ln w="1">
          <a:noFill/>
          <a:miter lim="800000"/>
          <a:headEnd/>
          <a:tailEnd type="none" w="med" len="med"/>
        </a:ln>
        <a:effectLst/>
      </xdr:spPr>
    </xdr:pic>
    <xdr:clientData fPrintsWithSheet="0"/>
  </xdr:oneCellAnchor>
</xdr:wsDr>
</file>

<file path=xl/drawings/drawing12.xml><?xml version="1.0" encoding="utf-8"?>
<xdr:wsDr xmlns:xdr="http://schemas.openxmlformats.org/drawingml/2006/spreadsheetDrawing" xmlns:a="http://schemas.openxmlformats.org/drawingml/2006/main">
  <xdr:oneCellAnchor>
    <xdr:from>
      <xdr:col>10</xdr:col>
      <xdr:colOff>171449</xdr:colOff>
      <xdr:row>0</xdr:row>
      <xdr:rowOff>304800</xdr:rowOff>
    </xdr:from>
    <xdr:ext cx="790476" cy="276190"/>
    <xdr:pic>
      <xdr:nvPicPr>
        <xdr:cNvPr id="3" name="Picture 5">
          <a:hlinkClick xmlns:r="http://schemas.openxmlformats.org/officeDocument/2006/relationships" r:id="rId1"/>
          <a:extLst>
            <a:ext uri="{FF2B5EF4-FFF2-40B4-BE49-F238E27FC236}">
              <a16:creationId xmlns:a16="http://schemas.microsoft.com/office/drawing/2014/main" id="{078F02DC-795B-40EB-8B43-C8D1248C51BF}"/>
            </a:ext>
          </a:extLst>
        </xdr:cNvPr>
        <xdr:cNvPicPr>
          <a:picLocks noChangeAspect="1" noChangeArrowheads="1"/>
        </xdr:cNvPicPr>
      </xdr:nvPicPr>
      <xdr:blipFill>
        <a:blip xmlns:r="http://schemas.openxmlformats.org/officeDocument/2006/relationships" r:embed="rId2" cstate="print"/>
        <a:stretch>
          <a:fillRect/>
        </a:stretch>
      </xdr:blipFill>
      <xdr:spPr bwMode="auto">
        <a:xfrm>
          <a:off x="6603999" y="304800"/>
          <a:ext cx="790476" cy="276190"/>
        </a:xfrm>
        <a:prstGeom prst="rect">
          <a:avLst/>
        </a:prstGeom>
        <a:noFill/>
        <a:ln w="1">
          <a:noFill/>
          <a:miter lim="800000"/>
          <a:headEnd/>
          <a:tailEnd type="none" w="med" len="med"/>
        </a:ln>
        <a:effectLst/>
      </xdr:spPr>
    </xdr:pic>
    <xdr:clientData fPrintsWithSheet="0"/>
  </xdr:oneCellAnchor>
</xdr:wsDr>
</file>

<file path=xl/drawings/drawing13.xml><?xml version="1.0" encoding="utf-8"?>
<xdr:wsDr xmlns:xdr="http://schemas.openxmlformats.org/drawingml/2006/spreadsheetDrawing" xmlns:a="http://schemas.openxmlformats.org/drawingml/2006/main">
  <xdr:twoCellAnchor>
    <xdr:from>
      <xdr:col>6</xdr:col>
      <xdr:colOff>425450</xdr:colOff>
      <xdr:row>2</xdr:row>
      <xdr:rowOff>28575</xdr:rowOff>
    </xdr:from>
    <xdr:to>
      <xdr:col>10</xdr:col>
      <xdr:colOff>225425</xdr:colOff>
      <xdr:row>2</xdr:row>
      <xdr:rowOff>28575</xdr:rowOff>
    </xdr:to>
    <xdr:sp macro="" textlink="">
      <xdr:nvSpPr>
        <xdr:cNvPr id="2" name="Line 3">
          <a:extLst>
            <a:ext uri="{FF2B5EF4-FFF2-40B4-BE49-F238E27FC236}">
              <a16:creationId xmlns:a16="http://schemas.microsoft.com/office/drawing/2014/main" id="{00000000-0008-0000-0B00-000002000000}"/>
            </a:ext>
          </a:extLst>
        </xdr:cNvPr>
        <xdr:cNvSpPr>
          <a:spLocks noChangeShapeType="1"/>
        </xdr:cNvSpPr>
      </xdr:nvSpPr>
      <xdr:spPr bwMode="auto">
        <a:xfrm>
          <a:off x="3911600" y="409575"/>
          <a:ext cx="2124075" cy="0"/>
        </a:xfrm>
        <a:prstGeom prst="line">
          <a:avLst/>
        </a:prstGeom>
        <a:noFill/>
        <a:ln w="25400">
          <a:solidFill>
            <a:schemeClr val="tx1"/>
          </a:solidFill>
          <a:round/>
          <a:headEnd/>
          <a:tailEnd/>
        </a:ln>
        <a:extLst>
          <a:ext uri="{909E8E84-426E-40DD-AFC4-6F175D3DCCD1}">
            <a14:hiddenFill xmlns:a14="http://schemas.microsoft.com/office/drawing/2010/main">
              <a:noFill/>
            </a14:hiddenFill>
          </a:ext>
        </a:extLst>
      </xdr:spPr>
      <xdr:txBody>
        <a:bodyPr wrap="square" lIns="95537" tIns="47768" rIns="95537" bIns="47768" anchor="ctr"/>
        <a:lstStyle>
          <a:defPPr>
            <a:defRPr lang="en-US"/>
          </a:defPPr>
          <a:lvl1pPr algn="ctr" rtl="0" eaLnBrk="0" fontAlgn="base" hangingPunct="0">
            <a:spcBef>
              <a:spcPct val="0"/>
            </a:spcBef>
            <a:spcAft>
              <a:spcPct val="0"/>
            </a:spcAft>
            <a:defRPr sz="2500" kern="1200">
              <a:solidFill>
                <a:schemeClr val="tx1"/>
              </a:solidFill>
              <a:latin typeface="Times New Roman" pitchFamily="18" charset="0"/>
              <a:ea typeface="+mn-ea"/>
              <a:cs typeface="+mn-cs"/>
            </a:defRPr>
          </a:lvl1pPr>
          <a:lvl2pPr marL="476250" indent="-19050" algn="ctr" rtl="0" eaLnBrk="0" fontAlgn="base" hangingPunct="0">
            <a:spcBef>
              <a:spcPct val="0"/>
            </a:spcBef>
            <a:spcAft>
              <a:spcPct val="0"/>
            </a:spcAft>
            <a:defRPr sz="2500" kern="1200">
              <a:solidFill>
                <a:schemeClr val="tx1"/>
              </a:solidFill>
              <a:latin typeface="Times New Roman" pitchFamily="18" charset="0"/>
              <a:ea typeface="+mn-ea"/>
              <a:cs typeface="+mn-cs"/>
            </a:defRPr>
          </a:lvl2pPr>
          <a:lvl3pPr marL="954088" indent="-39688" algn="ctr" rtl="0" eaLnBrk="0" fontAlgn="base" hangingPunct="0">
            <a:spcBef>
              <a:spcPct val="0"/>
            </a:spcBef>
            <a:spcAft>
              <a:spcPct val="0"/>
            </a:spcAft>
            <a:defRPr sz="2500" kern="1200">
              <a:solidFill>
                <a:schemeClr val="tx1"/>
              </a:solidFill>
              <a:latin typeface="Times New Roman" pitchFamily="18" charset="0"/>
              <a:ea typeface="+mn-ea"/>
              <a:cs typeface="+mn-cs"/>
            </a:defRPr>
          </a:lvl3pPr>
          <a:lvl4pPr marL="1431925" indent="-60325" algn="ctr" rtl="0" eaLnBrk="0" fontAlgn="base" hangingPunct="0">
            <a:spcBef>
              <a:spcPct val="0"/>
            </a:spcBef>
            <a:spcAft>
              <a:spcPct val="0"/>
            </a:spcAft>
            <a:defRPr sz="2500" kern="1200">
              <a:solidFill>
                <a:schemeClr val="tx1"/>
              </a:solidFill>
              <a:latin typeface="Times New Roman" pitchFamily="18" charset="0"/>
              <a:ea typeface="+mn-ea"/>
              <a:cs typeface="+mn-cs"/>
            </a:defRPr>
          </a:lvl4pPr>
          <a:lvl5pPr marL="1909763" indent="-80963" algn="ctr" rtl="0" eaLnBrk="0" fontAlgn="base" hangingPunct="0">
            <a:spcBef>
              <a:spcPct val="0"/>
            </a:spcBef>
            <a:spcAft>
              <a:spcPct val="0"/>
            </a:spcAft>
            <a:defRPr sz="2500" kern="1200">
              <a:solidFill>
                <a:schemeClr val="tx1"/>
              </a:solidFill>
              <a:latin typeface="Times New Roman" pitchFamily="18" charset="0"/>
              <a:ea typeface="+mn-ea"/>
              <a:cs typeface="+mn-cs"/>
            </a:defRPr>
          </a:lvl5pPr>
          <a:lvl6pPr marL="2286000" algn="l" defTabSz="914400" rtl="0" eaLnBrk="1" latinLnBrk="0" hangingPunct="1">
            <a:defRPr sz="2500" kern="1200">
              <a:solidFill>
                <a:schemeClr val="tx1"/>
              </a:solidFill>
              <a:latin typeface="Times New Roman" pitchFamily="18" charset="0"/>
              <a:ea typeface="+mn-ea"/>
              <a:cs typeface="+mn-cs"/>
            </a:defRPr>
          </a:lvl6pPr>
          <a:lvl7pPr marL="2743200" algn="l" defTabSz="914400" rtl="0" eaLnBrk="1" latinLnBrk="0" hangingPunct="1">
            <a:defRPr sz="2500" kern="1200">
              <a:solidFill>
                <a:schemeClr val="tx1"/>
              </a:solidFill>
              <a:latin typeface="Times New Roman" pitchFamily="18" charset="0"/>
              <a:ea typeface="+mn-ea"/>
              <a:cs typeface="+mn-cs"/>
            </a:defRPr>
          </a:lvl7pPr>
          <a:lvl8pPr marL="3200400" algn="l" defTabSz="914400" rtl="0" eaLnBrk="1" latinLnBrk="0" hangingPunct="1">
            <a:defRPr sz="2500" kern="1200">
              <a:solidFill>
                <a:schemeClr val="tx1"/>
              </a:solidFill>
              <a:latin typeface="Times New Roman" pitchFamily="18" charset="0"/>
              <a:ea typeface="+mn-ea"/>
              <a:cs typeface="+mn-cs"/>
            </a:defRPr>
          </a:lvl8pPr>
          <a:lvl9pPr marL="3657600" algn="l" defTabSz="914400" rtl="0" eaLnBrk="1" latinLnBrk="0" hangingPunct="1">
            <a:defRPr sz="2500" kern="1200">
              <a:solidFill>
                <a:schemeClr val="tx1"/>
              </a:solidFill>
              <a:latin typeface="Times New Roman" pitchFamily="18" charset="0"/>
              <a:ea typeface="+mn-ea"/>
              <a:cs typeface="+mn-cs"/>
            </a:defRPr>
          </a:lvl9pPr>
        </a:lstStyle>
        <a:p>
          <a:endParaRPr lang="pt-PT"/>
        </a:p>
      </xdr:txBody>
    </xdr:sp>
    <xdr:clientData/>
  </xdr:twoCellAnchor>
  <xdr:twoCellAnchor>
    <xdr:from>
      <xdr:col>9</xdr:col>
      <xdr:colOff>136525</xdr:colOff>
      <xdr:row>7</xdr:row>
      <xdr:rowOff>60325</xdr:rowOff>
    </xdr:from>
    <xdr:to>
      <xdr:col>9</xdr:col>
      <xdr:colOff>355600</xdr:colOff>
      <xdr:row>12</xdr:row>
      <xdr:rowOff>173038</xdr:rowOff>
    </xdr:to>
    <xdr:sp macro="" textlink="">
      <xdr:nvSpPr>
        <xdr:cNvPr id="3" name="Rectangle 5">
          <a:extLst>
            <a:ext uri="{FF2B5EF4-FFF2-40B4-BE49-F238E27FC236}">
              <a16:creationId xmlns:a16="http://schemas.microsoft.com/office/drawing/2014/main" id="{00000000-0008-0000-0B00-000003000000}"/>
            </a:ext>
          </a:extLst>
        </xdr:cNvPr>
        <xdr:cNvSpPr>
          <a:spLocks noChangeArrowheads="1"/>
        </xdr:cNvSpPr>
      </xdr:nvSpPr>
      <xdr:spPr bwMode="auto">
        <a:xfrm>
          <a:off x="5365750" y="1393825"/>
          <a:ext cx="219075" cy="1065213"/>
        </a:xfrm>
        <a:prstGeom prst="rect">
          <a:avLst/>
        </a:prstGeom>
        <a:solidFill>
          <a:srgbClr val="FFFF00"/>
        </a:solidFill>
        <a:ln>
          <a:noFill/>
        </a:ln>
        <a:extLst/>
      </xdr:spPr>
      <xdr:txBody>
        <a:bodyPr wrap="square" lIns="95537" tIns="47768" rIns="95537" bIns="47768" anchor="ctr"/>
        <a:lstStyle>
          <a:defPPr>
            <a:defRPr lang="en-US"/>
          </a:defPPr>
          <a:lvl1pPr algn="ctr" rtl="0" eaLnBrk="0" fontAlgn="base" hangingPunct="0">
            <a:spcBef>
              <a:spcPct val="0"/>
            </a:spcBef>
            <a:spcAft>
              <a:spcPct val="0"/>
            </a:spcAft>
            <a:defRPr sz="2500" kern="1200">
              <a:solidFill>
                <a:schemeClr val="tx1"/>
              </a:solidFill>
              <a:latin typeface="Times New Roman" pitchFamily="18" charset="0"/>
              <a:ea typeface="+mn-ea"/>
              <a:cs typeface="+mn-cs"/>
            </a:defRPr>
          </a:lvl1pPr>
          <a:lvl2pPr marL="476250" indent="-19050" algn="ctr" rtl="0" eaLnBrk="0" fontAlgn="base" hangingPunct="0">
            <a:spcBef>
              <a:spcPct val="0"/>
            </a:spcBef>
            <a:spcAft>
              <a:spcPct val="0"/>
            </a:spcAft>
            <a:defRPr sz="2500" kern="1200">
              <a:solidFill>
                <a:schemeClr val="tx1"/>
              </a:solidFill>
              <a:latin typeface="Times New Roman" pitchFamily="18" charset="0"/>
              <a:ea typeface="+mn-ea"/>
              <a:cs typeface="+mn-cs"/>
            </a:defRPr>
          </a:lvl2pPr>
          <a:lvl3pPr marL="954088" indent="-39688" algn="ctr" rtl="0" eaLnBrk="0" fontAlgn="base" hangingPunct="0">
            <a:spcBef>
              <a:spcPct val="0"/>
            </a:spcBef>
            <a:spcAft>
              <a:spcPct val="0"/>
            </a:spcAft>
            <a:defRPr sz="2500" kern="1200">
              <a:solidFill>
                <a:schemeClr val="tx1"/>
              </a:solidFill>
              <a:latin typeface="Times New Roman" pitchFamily="18" charset="0"/>
              <a:ea typeface="+mn-ea"/>
              <a:cs typeface="+mn-cs"/>
            </a:defRPr>
          </a:lvl3pPr>
          <a:lvl4pPr marL="1431925" indent="-60325" algn="ctr" rtl="0" eaLnBrk="0" fontAlgn="base" hangingPunct="0">
            <a:spcBef>
              <a:spcPct val="0"/>
            </a:spcBef>
            <a:spcAft>
              <a:spcPct val="0"/>
            </a:spcAft>
            <a:defRPr sz="2500" kern="1200">
              <a:solidFill>
                <a:schemeClr val="tx1"/>
              </a:solidFill>
              <a:latin typeface="Times New Roman" pitchFamily="18" charset="0"/>
              <a:ea typeface="+mn-ea"/>
              <a:cs typeface="+mn-cs"/>
            </a:defRPr>
          </a:lvl4pPr>
          <a:lvl5pPr marL="1909763" indent="-80963" algn="ctr" rtl="0" eaLnBrk="0" fontAlgn="base" hangingPunct="0">
            <a:spcBef>
              <a:spcPct val="0"/>
            </a:spcBef>
            <a:spcAft>
              <a:spcPct val="0"/>
            </a:spcAft>
            <a:defRPr sz="2500" kern="1200">
              <a:solidFill>
                <a:schemeClr val="tx1"/>
              </a:solidFill>
              <a:latin typeface="Times New Roman" pitchFamily="18" charset="0"/>
              <a:ea typeface="+mn-ea"/>
              <a:cs typeface="+mn-cs"/>
            </a:defRPr>
          </a:lvl5pPr>
          <a:lvl6pPr marL="2286000" algn="l" defTabSz="914400" rtl="0" eaLnBrk="1" latinLnBrk="0" hangingPunct="1">
            <a:defRPr sz="2500" kern="1200">
              <a:solidFill>
                <a:schemeClr val="tx1"/>
              </a:solidFill>
              <a:latin typeface="Times New Roman" pitchFamily="18" charset="0"/>
              <a:ea typeface="+mn-ea"/>
              <a:cs typeface="+mn-cs"/>
            </a:defRPr>
          </a:lvl6pPr>
          <a:lvl7pPr marL="2743200" algn="l" defTabSz="914400" rtl="0" eaLnBrk="1" latinLnBrk="0" hangingPunct="1">
            <a:defRPr sz="2500" kern="1200">
              <a:solidFill>
                <a:schemeClr val="tx1"/>
              </a:solidFill>
              <a:latin typeface="Times New Roman" pitchFamily="18" charset="0"/>
              <a:ea typeface="+mn-ea"/>
              <a:cs typeface="+mn-cs"/>
            </a:defRPr>
          </a:lvl7pPr>
          <a:lvl8pPr marL="3200400" algn="l" defTabSz="914400" rtl="0" eaLnBrk="1" latinLnBrk="0" hangingPunct="1">
            <a:defRPr sz="2500" kern="1200">
              <a:solidFill>
                <a:schemeClr val="tx1"/>
              </a:solidFill>
              <a:latin typeface="Times New Roman" pitchFamily="18" charset="0"/>
              <a:ea typeface="+mn-ea"/>
              <a:cs typeface="+mn-cs"/>
            </a:defRPr>
          </a:lvl8pPr>
          <a:lvl9pPr marL="3657600" algn="l" defTabSz="914400" rtl="0" eaLnBrk="1" latinLnBrk="0" hangingPunct="1">
            <a:defRPr sz="2500" kern="1200">
              <a:solidFill>
                <a:schemeClr val="tx1"/>
              </a:solidFill>
              <a:latin typeface="Times New Roman" pitchFamily="18" charset="0"/>
              <a:ea typeface="+mn-ea"/>
              <a:cs typeface="+mn-cs"/>
            </a:defRPr>
          </a:lvl9pPr>
        </a:lstStyle>
        <a:p>
          <a:endParaRPr lang="pt-PT" altLang="pt-PT" sz="2400"/>
        </a:p>
      </xdr:txBody>
    </xdr:sp>
    <xdr:clientData/>
  </xdr:twoCellAnchor>
  <xdr:twoCellAnchor>
    <xdr:from>
      <xdr:col>9</xdr:col>
      <xdr:colOff>120650</xdr:colOff>
      <xdr:row>0</xdr:row>
      <xdr:rowOff>0</xdr:rowOff>
    </xdr:from>
    <xdr:to>
      <xdr:col>9</xdr:col>
      <xdr:colOff>136525</xdr:colOff>
      <xdr:row>12</xdr:row>
      <xdr:rowOff>157163</xdr:rowOff>
    </xdr:to>
    <xdr:sp macro="" textlink="">
      <xdr:nvSpPr>
        <xdr:cNvPr id="4" name="Line 6">
          <a:extLst>
            <a:ext uri="{FF2B5EF4-FFF2-40B4-BE49-F238E27FC236}">
              <a16:creationId xmlns:a16="http://schemas.microsoft.com/office/drawing/2014/main" id="{00000000-0008-0000-0B00-000004000000}"/>
            </a:ext>
          </a:extLst>
        </xdr:cNvPr>
        <xdr:cNvSpPr>
          <a:spLocks noChangeShapeType="1"/>
        </xdr:cNvSpPr>
      </xdr:nvSpPr>
      <xdr:spPr bwMode="auto">
        <a:xfrm rot="5421033" flipH="1">
          <a:off x="4136231" y="1213644"/>
          <a:ext cx="2443163" cy="15875"/>
        </a:xfrm>
        <a:prstGeom prst="line">
          <a:avLst/>
        </a:prstGeom>
        <a:noFill/>
        <a:ln w="28575" cap="sq">
          <a:solidFill>
            <a:schemeClr val="tx1"/>
          </a:solidFill>
          <a:round/>
          <a:headEnd type="none" w="sm" len="sm"/>
          <a:tailEnd type="none" w="sm" len="sm"/>
        </a:ln>
        <a:extLst>
          <a:ext uri="{909E8E84-426E-40DD-AFC4-6F175D3DCCD1}">
            <a14:hiddenFill xmlns:a14="http://schemas.microsoft.com/office/drawing/2010/main">
              <a:noFill/>
            </a14:hiddenFill>
          </a:ext>
        </a:extLst>
      </xdr:spPr>
      <xdr:txBody>
        <a:bodyPr wrap="square" lIns="95537" tIns="47768" rIns="95537" bIns="47768" anchor="ctr"/>
        <a:lstStyle>
          <a:defPPr>
            <a:defRPr lang="en-US"/>
          </a:defPPr>
          <a:lvl1pPr algn="ctr" rtl="0" eaLnBrk="0" fontAlgn="base" hangingPunct="0">
            <a:spcBef>
              <a:spcPct val="0"/>
            </a:spcBef>
            <a:spcAft>
              <a:spcPct val="0"/>
            </a:spcAft>
            <a:defRPr sz="2500" kern="1200">
              <a:solidFill>
                <a:schemeClr val="tx1"/>
              </a:solidFill>
              <a:latin typeface="Times New Roman" pitchFamily="18" charset="0"/>
              <a:ea typeface="+mn-ea"/>
              <a:cs typeface="+mn-cs"/>
            </a:defRPr>
          </a:lvl1pPr>
          <a:lvl2pPr marL="476250" indent="-19050" algn="ctr" rtl="0" eaLnBrk="0" fontAlgn="base" hangingPunct="0">
            <a:spcBef>
              <a:spcPct val="0"/>
            </a:spcBef>
            <a:spcAft>
              <a:spcPct val="0"/>
            </a:spcAft>
            <a:defRPr sz="2500" kern="1200">
              <a:solidFill>
                <a:schemeClr val="tx1"/>
              </a:solidFill>
              <a:latin typeface="Times New Roman" pitchFamily="18" charset="0"/>
              <a:ea typeface="+mn-ea"/>
              <a:cs typeface="+mn-cs"/>
            </a:defRPr>
          </a:lvl2pPr>
          <a:lvl3pPr marL="954088" indent="-39688" algn="ctr" rtl="0" eaLnBrk="0" fontAlgn="base" hangingPunct="0">
            <a:spcBef>
              <a:spcPct val="0"/>
            </a:spcBef>
            <a:spcAft>
              <a:spcPct val="0"/>
            </a:spcAft>
            <a:defRPr sz="2500" kern="1200">
              <a:solidFill>
                <a:schemeClr val="tx1"/>
              </a:solidFill>
              <a:latin typeface="Times New Roman" pitchFamily="18" charset="0"/>
              <a:ea typeface="+mn-ea"/>
              <a:cs typeface="+mn-cs"/>
            </a:defRPr>
          </a:lvl3pPr>
          <a:lvl4pPr marL="1431925" indent="-60325" algn="ctr" rtl="0" eaLnBrk="0" fontAlgn="base" hangingPunct="0">
            <a:spcBef>
              <a:spcPct val="0"/>
            </a:spcBef>
            <a:spcAft>
              <a:spcPct val="0"/>
            </a:spcAft>
            <a:defRPr sz="2500" kern="1200">
              <a:solidFill>
                <a:schemeClr val="tx1"/>
              </a:solidFill>
              <a:latin typeface="Times New Roman" pitchFamily="18" charset="0"/>
              <a:ea typeface="+mn-ea"/>
              <a:cs typeface="+mn-cs"/>
            </a:defRPr>
          </a:lvl4pPr>
          <a:lvl5pPr marL="1909763" indent="-80963" algn="ctr" rtl="0" eaLnBrk="0" fontAlgn="base" hangingPunct="0">
            <a:spcBef>
              <a:spcPct val="0"/>
            </a:spcBef>
            <a:spcAft>
              <a:spcPct val="0"/>
            </a:spcAft>
            <a:defRPr sz="2500" kern="1200">
              <a:solidFill>
                <a:schemeClr val="tx1"/>
              </a:solidFill>
              <a:latin typeface="Times New Roman" pitchFamily="18" charset="0"/>
              <a:ea typeface="+mn-ea"/>
              <a:cs typeface="+mn-cs"/>
            </a:defRPr>
          </a:lvl5pPr>
          <a:lvl6pPr marL="2286000" algn="l" defTabSz="914400" rtl="0" eaLnBrk="1" latinLnBrk="0" hangingPunct="1">
            <a:defRPr sz="2500" kern="1200">
              <a:solidFill>
                <a:schemeClr val="tx1"/>
              </a:solidFill>
              <a:latin typeface="Times New Roman" pitchFamily="18" charset="0"/>
              <a:ea typeface="+mn-ea"/>
              <a:cs typeface="+mn-cs"/>
            </a:defRPr>
          </a:lvl6pPr>
          <a:lvl7pPr marL="2743200" algn="l" defTabSz="914400" rtl="0" eaLnBrk="1" latinLnBrk="0" hangingPunct="1">
            <a:defRPr sz="2500" kern="1200">
              <a:solidFill>
                <a:schemeClr val="tx1"/>
              </a:solidFill>
              <a:latin typeface="Times New Roman" pitchFamily="18" charset="0"/>
              <a:ea typeface="+mn-ea"/>
              <a:cs typeface="+mn-cs"/>
            </a:defRPr>
          </a:lvl7pPr>
          <a:lvl8pPr marL="3200400" algn="l" defTabSz="914400" rtl="0" eaLnBrk="1" latinLnBrk="0" hangingPunct="1">
            <a:defRPr sz="2500" kern="1200">
              <a:solidFill>
                <a:schemeClr val="tx1"/>
              </a:solidFill>
              <a:latin typeface="Times New Roman" pitchFamily="18" charset="0"/>
              <a:ea typeface="+mn-ea"/>
              <a:cs typeface="+mn-cs"/>
            </a:defRPr>
          </a:lvl8pPr>
          <a:lvl9pPr marL="3657600" algn="l" defTabSz="914400" rtl="0" eaLnBrk="1" latinLnBrk="0" hangingPunct="1">
            <a:defRPr sz="2500" kern="1200">
              <a:solidFill>
                <a:schemeClr val="tx1"/>
              </a:solidFill>
              <a:latin typeface="Times New Roman" pitchFamily="18" charset="0"/>
              <a:ea typeface="+mn-ea"/>
              <a:cs typeface="+mn-cs"/>
            </a:defRPr>
          </a:lvl9pPr>
        </a:lstStyle>
        <a:p>
          <a:endParaRPr lang="pt-PT"/>
        </a:p>
      </xdr:txBody>
    </xdr:sp>
    <xdr:clientData/>
  </xdr:twoCellAnchor>
  <xdr:twoCellAnchor>
    <xdr:from>
      <xdr:col>8</xdr:col>
      <xdr:colOff>325437</xdr:colOff>
      <xdr:row>7</xdr:row>
      <xdr:rowOff>57151</xdr:rowOff>
    </xdr:from>
    <xdr:to>
      <xdr:col>10</xdr:col>
      <xdr:colOff>533400</xdr:colOff>
      <xdr:row>7</xdr:row>
      <xdr:rowOff>58739</xdr:rowOff>
    </xdr:to>
    <xdr:sp macro="" textlink="">
      <xdr:nvSpPr>
        <xdr:cNvPr id="5" name="Line 7">
          <a:extLst>
            <a:ext uri="{FF2B5EF4-FFF2-40B4-BE49-F238E27FC236}">
              <a16:creationId xmlns:a16="http://schemas.microsoft.com/office/drawing/2014/main" id="{00000000-0008-0000-0B00-000005000000}"/>
            </a:ext>
          </a:extLst>
        </xdr:cNvPr>
        <xdr:cNvSpPr>
          <a:spLocks noChangeShapeType="1"/>
        </xdr:cNvSpPr>
      </xdr:nvSpPr>
      <xdr:spPr bwMode="auto">
        <a:xfrm flipV="1">
          <a:off x="4973637" y="1390651"/>
          <a:ext cx="1370013" cy="1588"/>
        </a:xfrm>
        <a:prstGeom prst="line">
          <a:avLst/>
        </a:prstGeom>
        <a:noFill/>
        <a:ln w="28575">
          <a:solidFill>
            <a:schemeClr val="tx1"/>
          </a:solidFill>
          <a:round/>
          <a:headEnd/>
          <a:tailEnd/>
        </a:ln>
        <a:extLst>
          <a:ext uri="{909E8E84-426E-40DD-AFC4-6F175D3DCCD1}">
            <a14:hiddenFill xmlns:a14="http://schemas.microsoft.com/office/drawing/2010/main">
              <a:noFill/>
            </a14:hiddenFill>
          </a:ext>
        </a:extLst>
      </xdr:spPr>
      <xdr:txBody>
        <a:bodyPr wrap="square" lIns="95537" tIns="47768" rIns="95537" bIns="47768" anchor="ctr"/>
        <a:lstStyle>
          <a:defPPr>
            <a:defRPr lang="en-US"/>
          </a:defPPr>
          <a:lvl1pPr algn="ctr" rtl="0" eaLnBrk="0" fontAlgn="base" hangingPunct="0">
            <a:spcBef>
              <a:spcPct val="0"/>
            </a:spcBef>
            <a:spcAft>
              <a:spcPct val="0"/>
            </a:spcAft>
            <a:defRPr sz="2500" kern="1200">
              <a:solidFill>
                <a:schemeClr val="tx1"/>
              </a:solidFill>
              <a:latin typeface="Times New Roman" pitchFamily="18" charset="0"/>
              <a:ea typeface="+mn-ea"/>
              <a:cs typeface="+mn-cs"/>
            </a:defRPr>
          </a:lvl1pPr>
          <a:lvl2pPr marL="476250" indent="-19050" algn="ctr" rtl="0" eaLnBrk="0" fontAlgn="base" hangingPunct="0">
            <a:spcBef>
              <a:spcPct val="0"/>
            </a:spcBef>
            <a:spcAft>
              <a:spcPct val="0"/>
            </a:spcAft>
            <a:defRPr sz="2500" kern="1200">
              <a:solidFill>
                <a:schemeClr val="tx1"/>
              </a:solidFill>
              <a:latin typeface="Times New Roman" pitchFamily="18" charset="0"/>
              <a:ea typeface="+mn-ea"/>
              <a:cs typeface="+mn-cs"/>
            </a:defRPr>
          </a:lvl2pPr>
          <a:lvl3pPr marL="954088" indent="-39688" algn="ctr" rtl="0" eaLnBrk="0" fontAlgn="base" hangingPunct="0">
            <a:spcBef>
              <a:spcPct val="0"/>
            </a:spcBef>
            <a:spcAft>
              <a:spcPct val="0"/>
            </a:spcAft>
            <a:defRPr sz="2500" kern="1200">
              <a:solidFill>
                <a:schemeClr val="tx1"/>
              </a:solidFill>
              <a:latin typeface="Times New Roman" pitchFamily="18" charset="0"/>
              <a:ea typeface="+mn-ea"/>
              <a:cs typeface="+mn-cs"/>
            </a:defRPr>
          </a:lvl3pPr>
          <a:lvl4pPr marL="1431925" indent="-60325" algn="ctr" rtl="0" eaLnBrk="0" fontAlgn="base" hangingPunct="0">
            <a:spcBef>
              <a:spcPct val="0"/>
            </a:spcBef>
            <a:spcAft>
              <a:spcPct val="0"/>
            </a:spcAft>
            <a:defRPr sz="2500" kern="1200">
              <a:solidFill>
                <a:schemeClr val="tx1"/>
              </a:solidFill>
              <a:latin typeface="Times New Roman" pitchFamily="18" charset="0"/>
              <a:ea typeface="+mn-ea"/>
              <a:cs typeface="+mn-cs"/>
            </a:defRPr>
          </a:lvl4pPr>
          <a:lvl5pPr marL="1909763" indent="-80963" algn="ctr" rtl="0" eaLnBrk="0" fontAlgn="base" hangingPunct="0">
            <a:spcBef>
              <a:spcPct val="0"/>
            </a:spcBef>
            <a:spcAft>
              <a:spcPct val="0"/>
            </a:spcAft>
            <a:defRPr sz="2500" kern="1200">
              <a:solidFill>
                <a:schemeClr val="tx1"/>
              </a:solidFill>
              <a:latin typeface="Times New Roman" pitchFamily="18" charset="0"/>
              <a:ea typeface="+mn-ea"/>
              <a:cs typeface="+mn-cs"/>
            </a:defRPr>
          </a:lvl5pPr>
          <a:lvl6pPr marL="2286000" algn="l" defTabSz="914400" rtl="0" eaLnBrk="1" latinLnBrk="0" hangingPunct="1">
            <a:defRPr sz="2500" kern="1200">
              <a:solidFill>
                <a:schemeClr val="tx1"/>
              </a:solidFill>
              <a:latin typeface="Times New Roman" pitchFamily="18" charset="0"/>
              <a:ea typeface="+mn-ea"/>
              <a:cs typeface="+mn-cs"/>
            </a:defRPr>
          </a:lvl6pPr>
          <a:lvl7pPr marL="2743200" algn="l" defTabSz="914400" rtl="0" eaLnBrk="1" latinLnBrk="0" hangingPunct="1">
            <a:defRPr sz="2500" kern="1200">
              <a:solidFill>
                <a:schemeClr val="tx1"/>
              </a:solidFill>
              <a:latin typeface="Times New Roman" pitchFamily="18" charset="0"/>
              <a:ea typeface="+mn-ea"/>
              <a:cs typeface="+mn-cs"/>
            </a:defRPr>
          </a:lvl7pPr>
          <a:lvl8pPr marL="3200400" algn="l" defTabSz="914400" rtl="0" eaLnBrk="1" latinLnBrk="0" hangingPunct="1">
            <a:defRPr sz="2500" kern="1200">
              <a:solidFill>
                <a:schemeClr val="tx1"/>
              </a:solidFill>
              <a:latin typeface="Times New Roman" pitchFamily="18" charset="0"/>
              <a:ea typeface="+mn-ea"/>
              <a:cs typeface="+mn-cs"/>
            </a:defRPr>
          </a:lvl8pPr>
          <a:lvl9pPr marL="3657600" algn="l" defTabSz="914400" rtl="0" eaLnBrk="1" latinLnBrk="0" hangingPunct="1">
            <a:defRPr sz="2500" kern="1200">
              <a:solidFill>
                <a:schemeClr val="tx1"/>
              </a:solidFill>
              <a:latin typeface="Times New Roman" pitchFamily="18" charset="0"/>
              <a:ea typeface="+mn-ea"/>
              <a:cs typeface="+mn-cs"/>
            </a:defRPr>
          </a:lvl9pPr>
        </a:lstStyle>
        <a:p>
          <a:endParaRPr lang="pt-PT"/>
        </a:p>
      </xdr:txBody>
    </xdr:sp>
    <xdr:clientData/>
  </xdr:twoCellAnchor>
  <xdr:twoCellAnchor>
    <xdr:from>
      <xdr:col>3</xdr:col>
      <xdr:colOff>336550</xdr:colOff>
      <xdr:row>12</xdr:row>
      <xdr:rowOff>173038</xdr:rowOff>
    </xdr:from>
    <xdr:to>
      <xdr:col>9</xdr:col>
      <xdr:colOff>355600</xdr:colOff>
      <xdr:row>12</xdr:row>
      <xdr:rowOff>173038</xdr:rowOff>
    </xdr:to>
    <xdr:sp macro="" textlink="">
      <xdr:nvSpPr>
        <xdr:cNvPr id="6" name="Line 11">
          <a:extLst>
            <a:ext uri="{FF2B5EF4-FFF2-40B4-BE49-F238E27FC236}">
              <a16:creationId xmlns:a16="http://schemas.microsoft.com/office/drawing/2014/main" id="{00000000-0008-0000-0B00-000006000000}"/>
            </a:ext>
          </a:extLst>
        </xdr:cNvPr>
        <xdr:cNvSpPr>
          <a:spLocks noChangeShapeType="1"/>
        </xdr:cNvSpPr>
      </xdr:nvSpPr>
      <xdr:spPr bwMode="auto">
        <a:xfrm>
          <a:off x="2079625" y="2459038"/>
          <a:ext cx="3505200" cy="0"/>
        </a:xfrm>
        <a:prstGeom prst="line">
          <a:avLst/>
        </a:prstGeom>
        <a:noFill/>
        <a:ln w="28575">
          <a:solidFill>
            <a:srgbClr val="FFFF00"/>
          </a:solidFill>
          <a:round/>
          <a:headEnd/>
          <a:tailEnd/>
        </a:ln>
        <a:extLst>
          <a:ext uri="{909E8E84-426E-40DD-AFC4-6F175D3DCCD1}">
            <a14:hiddenFill xmlns:a14="http://schemas.microsoft.com/office/drawing/2010/main">
              <a:noFill/>
            </a14:hiddenFill>
          </a:ext>
        </a:extLst>
      </xdr:spPr>
      <xdr:txBody>
        <a:bodyPr wrap="square" lIns="95537" tIns="47768" rIns="95537" bIns="47768" anchor="ctr"/>
        <a:lstStyle>
          <a:defPPr>
            <a:defRPr lang="en-US"/>
          </a:defPPr>
          <a:lvl1pPr algn="ctr" rtl="0" eaLnBrk="0" fontAlgn="base" hangingPunct="0">
            <a:spcBef>
              <a:spcPct val="0"/>
            </a:spcBef>
            <a:spcAft>
              <a:spcPct val="0"/>
            </a:spcAft>
            <a:defRPr sz="2500" kern="1200">
              <a:solidFill>
                <a:schemeClr val="tx1"/>
              </a:solidFill>
              <a:latin typeface="Times New Roman" pitchFamily="18" charset="0"/>
              <a:ea typeface="+mn-ea"/>
              <a:cs typeface="+mn-cs"/>
            </a:defRPr>
          </a:lvl1pPr>
          <a:lvl2pPr marL="476250" indent="-19050" algn="ctr" rtl="0" eaLnBrk="0" fontAlgn="base" hangingPunct="0">
            <a:spcBef>
              <a:spcPct val="0"/>
            </a:spcBef>
            <a:spcAft>
              <a:spcPct val="0"/>
            </a:spcAft>
            <a:defRPr sz="2500" kern="1200">
              <a:solidFill>
                <a:schemeClr val="tx1"/>
              </a:solidFill>
              <a:latin typeface="Times New Roman" pitchFamily="18" charset="0"/>
              <a:ea typeface="+mn-ea"/>
              <a:cs typeface="+mn-cs"/>
            </a:defRPr>
          </a:lvl2pPr>
          <a:lvl3pPr marL="954088" indent="-39688" algn="ctr" rtl="0" eaLnBrk="0" fontAlgn="base" hangingPunct="0">
            <a:spcBef>
              <a:spcPct val="0"/>
            </a:spcBef>
            <a:spcAft>
              <a:spcPct val="0"/>
            </a:spcAft>
            <a:defRPr sz="2500" kern="1200">
              <a:solidFill>
                <a:schemeClr val="tx1"/>
              </a:solidFill>
              <a:latin typeface="Times New Roman" pitchFamily="18" charset="0"/>
              <a:ea typeface="+mn-ea"/>
              <a:cs typeface="+mn-cs"/>
            </a:defRPr>
          </a:lvl3pPr>
          <a:lvl4pPr marL="1431925" indent="-60325" algn="ctr" rtl="0" eaLnBrk="0" fontAlgn="base" hangingPunct="0">
            <a:spcBef>
              <a:spcPct val="0"/>
            </a:spcBef>
            <a:spcAft>
              <a:spcPct val="0"/>
            </a:spcAft>
            <a:defRPr sz="2500" kern="1200">
              <a:solidFill>
                <a:schemeClr val="tx1"/>
              </a:solidFill>
              <a:latin typeface="Times New Roman" pitchFamily="18" charset="0"/>
              <a:ea typeface="+mn-ea"/>
              <a:cs typeface="+mn-cs"/>
            </a:defRPr>
          </a:lvl4pPr>
          <a:lvl5pPr marL="1909763" indent="-80963" algn="ctr" rtl="0" eaLnBrk="0" fontAlgn="base" hangingPunct="0">
            <a:spcBef>
              <a:spcPct val="0"/>
            </a:spcBef>
            <a:spcAft>
              <a:spcPct val="0"/>
            </a:spcAft>
            <a:defRPr sz="2500" kern="1200">
              <a:solidFill>
                <a:schemeClr val="tx1"/>
              </a:solidFill>
              <a:latin typeface="Times New Roman" pitchFamily="18" charset="0"/>
              <a:ea typeface="+mn-ea"/>
              <a:cs typeface="+mn-cs"/>
            </a:defRPr>
          </a:lvl5pPr>
          <a:lvl6pPr marL="2286000" algn="l" defTabSz="914400" rtl="0" eaLnBrk="1" latinLnBrk="0" hangingPunct="1">
            <a:defRPr sz="2500" kern="1200">
              <a:solidFill>
                <a:schemeClr val="tx1"/>
              </a:solidFill>
              <a:latin typeface="Times New Roman" pitchFamily="18" charset="0"/>
              <a:ea typeface="+mn-ea"/>
              <a:cs typeface="+mn-cs"/>
            </a:defRPr>
          </a:lvl6pPr>
          <a:lvl7pPr marL="2743200" algn="l" defTabSz="914400" rtl="0" eaLnBrk="1" latinLnBrk="0" hangingPunct="1">
            <a:defRPr sz="2500" kern="1200">
              <a:solidFill>
                <a:schemeClr val="tx1"/>
              </a:solidFill>
              <a:latin typeface="Times New Roman" pitchFamily="18" charset="0"/>
              <a:ea typeface="+mn-ea"/>
              <a:cs typeface="+mn-cs"/>
            </a:defRPr>
          </a:lvl7pPr>
          <a:lvl8pPr marL="3200400" algn="l" defTabSz="914400" rtl="0" eaLnBrk="1" latinLnBrk="0" hangingPunct="1">
            <a:defRPr sz="2500" kern="1200">
              <a:solidFill>
                <a:schemeClr val="tx1"/>
              </a:solidFill>
              <a:latin typeface="Times New Roman" pitchFamily="18" charset="0"/>
              <a:ea typeface="+mn-ea"/>
              <a:cs typeface="+mn-cs"/>
            </a:defRPr>
          </a:lvl8pPr>
          <a:lvl9pPr marL="3657600" algn="l" defTabSz="914400" rtl="0" eaLnBrk="1" latinLnBrk="0" hangingPunct="1">
            <a:defRPr sz="2500" kern="1200">
              <a:solidFill>
                <a:schemeClr val="tx1"/>
              </a:solidFill>
              <a:latin typeface="Times New Roman" pitchFamily="18" charset="0"/>
              <a:ea typeface="+mn-ea"/>
              <a:cs typeface="+mn-cs"/>
            </a:defRPr>
          </a:lvl9pPr>
        </a:lstStyle>
        <a:p>
          <a:endParaRPr lang="pt-PT"/>
        </a:p>
      </xdr:txBody>
    </xdr:sp>
    <xdr:clientData/>
  </xdr:twoCellAnchor>
  <xdr:twoCellAnchor>
    <xdr:from>
      <xdr:col>9</xdr:col>
      <xdr:colOff>352425</xdr:colOff>
      <xdr:row>2</xdr:row>
      <xdr:rowOff>28575</xdr:rowOff>
    </xdr:from>
    <xdr:to>
      <xdr:col>9</xdr:col>
      <xdr:colOff>355600</xdr:colOff>
      <xdr:row>14</xdr:row>
      <xdr:rowOff>82550</xdr:rowOff>
    </xdr:to>
    <xdr:sp macro="" textlink="">
      <xdr:nvSpPr>
        <xdr:cNvPr id="7" name="Line 12">
          <a:extLst>
            <a:ext uri="{FF2B5EF4-FFF2-40B4-BE49-F238E27FC236}">
              <a16:creationId xmlns:a16="http://schemas.microsoft.com/office/drawing/2014/main" id="{00000000-0008-0000-0B00-000007000000}"/>
            </a:ext>
          </a:extLst>
        </xdr:cNvPr>
        <xdr:cNvSpPr>
          <a:spLocks noChangeShapeType="1"/>
        </xdr:cNvSpPr>
      </xdr:nvSpPr>
      <xdr:spPr bwMode="auto">
        <a:xfrm rot="5397016">
          <a:off x="4413250" y="1577975"/>
          <a:ext cx="2339975" cy="3175"/>
        </a:xfrm>
        <a:prstGeom prst="line">
          <a:avLst/>
        </a:prstGeom>
        <a:noFill/>
        <a:ln w="14605" cap="sq">
          <a:solidFill>
            <a:schemeClr val="tx1"/>
          </a:solidFill>
          <a:round/>
          <a:headEnd type="none" w="sm" len="sm"/>
          <a:tailEnd type="none" w="sm" len="sm"/>
        </a:ln>
        <a:extLst>
          <a:ext uri="{909E8E84-426E-40DD-AFC4-6F175D3DCCD1}">
            <a14:hiddenFill xmlns:a14="http://schemas.microsoft.com/office/drawing/2010/main">
              <a:noFill/>
            </a14:hiddenFill>
          </a:ext>
        </a:extLst>
      </xdr:spPr>
      <xdr:txBody>
        <a:bodyPr wrap="square" lIns="95537" tIns="47768" rIns="95537" bIns="47768" anchor="ctr"/>
        <a:lstStyle>
          <a:defPPr>
            <a:defRPr lang="en-US"/>
          </a:defPPr>
          <a:lvl1pPr algn="ctr" rtl="0" eaLnBrk="0" fontAlgn="base" hangingPunct="0">
            <a:spcBef>
              <a:spcPct val="0"/>
            </a:spcBef>
            <a:spcAft>
              <a:spcPct val="0"/>
            </a:spcAft>
            <a:defRPr sz="2500" kern="1200">
              <a:solidFill>
                <a:schemeClr val="tx1"/>
              </a:solidFill>
              <a:latin typeface="Times New Roman" pitchFamily="18" charset="0"/>
              <a:ea typeface="+mn-ea"/>
              <a:cs typeface="+mn-cs"/>
            </a:defRPr>
          </a:lvl1pPr>
          <a:lvl2pPr marL="476250" indent="-19050" algn="ctr" rtl="0" eaLnBrk="0" fontAlgn="base" hangingPunct="0">
            <a:spcBef>
              <a:spcPct val="0"/>
            </a:spcBef>
            <a:spcAft>
              <a:spcPct val="0"/>
            </a:spcAft>
            <a:defRPr sz="2500" kern="1200">
              <a:solidFill>
                <a:schemeClr val="tx1"/>
              </a:solidFill>
              <a:latin typeface="Times New Roman" pitchFamily="18" charset="0"/>
              <a:ea typeface="+mn-ea"/>
              <a:cs typeface="+mn-cs"/>
            </a:defRPr>
          </a:lvl2pPr>
          <a:lvl3pPr marL="954088" indent="-39688" algn="ctr" rtl="0" eaLnBrk="0" fontAlgn="base" hangingPunct="0">
            <a:spcBef>
              <a:spcPct val="0"/>
            </a:spcBef>
            <a:spcAft>
              <a:spcPct val="0"/>
            </a:spcAft>
            <a:defRPr sz="2500" kern="1200">
              <a:solidFill>
                <a:schemeClr val="tx1"/>
              </a:solidFill>
              <a:latin typeface="Times New Roman" pitchFamily="18" charset="0"/>
              <a:ea typeface="+mn-ea"/>
              <a:cs typeface="+mn-cs"/>
            </a:defRPr>
          </a:lvl3pPr>
          <a:lvl4pPr marL="1431925" indent="-60325" algn="ctr" rtl="0" eaLnBrk="0" fontAlgn="base" hangingPunct="0">
            <a:spcBef>
              <a:spcPct val="0"/>
            </a:spcBef>
            <a:spcAft>
              <a:spcPct val="0"/>
            </a:spcAft>
            <a:defRPr sz="2500" kern="1200">
              <a:solidFill>
                <a:schemeClr val="tx1"/>
              </a:solidFill>
              <a:latin typeface="Times New Roman" pitchFamily="18" charset="0"/>
              <a:ea typeface="+mn-ea"/>
              <a:cs typeface="+mn-cs"/>
            </a:defRPr>
          </a:lvl4pPr>
          <a:lvl5pPr marL="1909763" indent="-80963" algn="ctr" rtl="0" eaLnBrk="0" fontAlgn="base" hangingPunct="0">
            <a:spcBef>
              <a:spcPct val="0"/>
            </a:spcBef>
            <a:spcAft>
              <a:spcPct val="0"/>
            </a:spcAft>
            <a:defRPr sz="2500" kern="1200">
              <a:solidFill>
                <a:schemeClr val="tx1"/>
              </a:solidFill>
              <a:latin typeface="Times New Roman" pitchFamily="18" charset="0"/>
              <a:ea typeface="+mn-ea"/>
              <a:cs typeface="+mn-cs"/>
            </a:defRPr>
          </a:lvl5pPr>
          <a:lvl6pPr marL="2286000" algn="l" defTabSz="914400" rtl="0" eaLnBrk="1" latinLnBrk="0" hangingPunct="1">
            <a:defRPr sz="2500" kern="1200">
              <a:solidFill>
                <a:schemeClr val="tx1"/>
              </a:solidFill>
              <a:latin typeface="Times New Roman" pitchFamily="18" charset="0"/>
              <a:ea typeface="+mn-ea"/>
              <a:cs typeface="+mn-cs"/>
            </a:defRPr>
          </a:lvl6pPr>
          <a:lvl7pPr marL="2743200" algn="l" defTabSz="914400" rtl="0" eaLnBrk="1" latinLnBrk="0" hangingPunct="1">
            <a:defRPr sz="2500" kern="1200">
              <a:solidFill>
                <a:schemeClr val="tx1"/>
              </a:solidFill>
              <a:latin typeface="Times New Roman" pitchFamily="18" charset="0"/>
              <a:ea typeface="+mn-ea"/>
              <a:cs typeface="+mn-cs"/>
            </a:defRPr>
          </a:lvl7pPr>
          <a:lvl8pPr marL="3200400" algn="l" defTabSz="914400" rtl="0" eaLnBrk="1" latinLnBrk="0" hangingPunct="1">
            <a:defRPr sz="2500" kern="1200">
              <a:solidFill>
                <a:schemeClr val="tx1"/>
              </a:solidFill>
              <a:latin typeface="Times New Roman" pitchFamily="18" charset="0"/>
              <a:ea typeface="+mn-ea"/>
              <a:cs typeface="+mn-cs"/>
            </a:defRPr>
          </a:lvl8pPr>
          <a:lvl9pPr marL="3657600" algn="l" defTabSz="914400" rtl="0" eaLnBrk="1" latinLnBrk="0" hangingPunct="1">
            <a:defRPr sz="2500" kern="1200">
              <a:solidFill>
                <a:schemeClr val="tx1"/>
              </a:solidFill>
              <a:latin typeface="Times New Roman" pitchFamily="18" charset="0"/>
              <a:ea typeface="+mn-ea"/>
              <a:cs typeface="+mn-cs"/>
            </a:defRPr>
          </a:lvl9pPr>
        </a:lstStyle>
        <a:p>
          <a:endParaRPr lang="pt-PT"/>
        </a:p>
      </xdr:txBody>
    </xdr:sp>
    <xdr:clientData/>
  </xdr:twoCellAnchor>
  <xdr:twoCellAnchor>
    <xdr:from>
      <xdr:col>0</xdr:col>
      <xdr:colOff>0</xdr:colOff>
      <xdr:row>28</xdr:row>
      <xdr:rowOff>73025</xdr:rowOff>
    </xdr:from>
    <xdr:to>
      <xdr:col>10</xdr:col>
      <xdr:colOff>536575</xdr:colOff>
      <xdr:row>32</xdr:row>
      <xdr:rowOff>46038</xdr:rowOff>
    </xdr:to>
    <xdr:sp macro="" textlink="">
      <xdr:nvSpPr>
        <xdr:cNvPr id="8" name="Rectangle 2">
          <a:extLst>
            <a:ext uri="{FF2B5EF4-FFF2-40B4-BE49-F238E27FC236}">
              <a16:creationId xmlns:a16="http://schemas.microsoft.com/office/drawing/2014/main" id="{00000000-0008-0000-0B00-000008000000}"/>
            </a:ext>
          </a:extLst>
        </xdr:cNvPr>
        <xdr:cNvSpPr>
          <a:spLocks noChangeArrowheads="1"/>
        </xdr:cNvSpPr>
      </xdr:nvSpPr>
      <xdr:spPr bwMode="auto">
        <a:xfrm>
          <a:off x="0" y="4454525"/>
          <a:ext cx="6346825" cy="735013"/>
        </a:xfrm>
        <a:prstGeom prst="rect">
          <a:avLst/>
        </a:prstGeom>
        <a:solidFill>
          <a:srgbClr val="00467A"/>
        </a:solidFill>
        <a:ln w="9525">
          <a:solidFill>
            <a:schemeClr val="bg1"/>
          </a:solidFill>
          <a:miter lim="800000"/>
          <a:headEnd/>
          <a:tailEnd/>
        </a:ln>
      </xdr:spPr>
      <xdr:txBody>
        <a:bodyPr wrap="square" lIns="95537" tIns="47768" rIns="95537" bIns="47768" anchor="ctr"/>
        <a:lstStyle>
          <a:defPPr>
            <a:defRPr lang="en-US"/>
          </a:defPPr>
          <a:lvl1pPr algn="ctr" rtl="0" eaLnBrk="0" fontAlgn="base" hangingPunct="0">
            <a:spcBef>
              <a:spcPct val="0"/>
            </a:spcBef>
            <a:spcAft>
              <a:spcPct val="0"/>
            </a:spcAft>
            <a:defRPr sz="2500" kern="1200">
              <a:solidFill>
                <a:schemeClr val="tx1"/>
              </a:solidFill>
              <a:latin typeface="Times New Roman" pitchFamily="18" charset="0"/>
              <a:ea typeface="+mn-ea"/>
              <a:cs typeface="+mn-cs"/>
            </a:defRPr>
          </a:lvl1pPr>
          <a:lvl2pPr marL="476250" indent="-19050" algn="ctr" rtl="0" eaLnBrk="0" fontAlgn="base" hangingPunct="0">
            <a:spcBef>
              <a:spcPct val="0"/>
            </a:spcBef>
            <a:spcAft>
              <a:spcPct val="0"/>
            </a:spcAft>
            <a:defRPr sz="2500" kern="1200">
              <a:solidFill>
                <a:schemeClr val="tx1"/>
              </a:solidFill>
              <a:latin typeface="Times New Roman" pitchFamily="18" charset="0"/>
              <a:ea typeface="+mn-ea"/>
              <a:cs typeface="+mn-cs"/>
            </a:defRPr>
          </a:lvl2pPr>
          <a:lvl3pPr marL="954088" indent="-39688" algn="ctr" rtl="0" eaLnBrk="0" fontAlgn="base" hangingPunct="0">
            <a:spcBef>
              <a:spcPct val="0"/>
            </a:spcBef>
            <a:spcAft>
              <a:spcPct val="0"/>
            </a:spcAft>
            <a:defRPr sz="2500" kern="1200">
              <a:solidFill>
                <a:schemeClr val="tx1"/>
              </a:solidFill>
              <a:latin typeface="Times New Roman" pitchFamily="18" charset="0"/>
              <a:ea typeface="+mn-ea"/>
              <a:cs typeface="+mn-cs"/>
            </a:defRPr>
          </a:lvl3pPr>
          <a:lvl4pPr marL="1431925" indent="-60325" algn="ctr" rtl="0" eaLnBrk="0" fontAlgn="base" hangingPunct="0">
            <a:spcBef>
              <a:spcPct val="0"/>
            </a:spcBef>
            <a:spcAft>
              <a:spcPct val="0"/>
            </a:spcAft>
            <a:defRPr sz="2500" kern="1200">
              <a:solidFill>
                <a:schemeClr val="tx1"/>
              </a:solidFill>
              <a:latin typeface="Times New Roman" pitchFamily="18" charset="0"/>
              <a:ea typeface="+mn-ea"/>
              <a:cs typeface="+mn-cs"/>
            </a:defRPr>
          </a:lvl4pPr>
          <a:lvl5pPr marL="1909763" indent="-80963" algn="ctr" rtl="0" eaLnBrk="0" fontAlgn="base" hangingPunct="0">
            <a:spcBef>
              <a:spcPct val="0"/>
            </a:spcBef>
            <a:spcAft>
              <a:spcPct val="0"/>
            </a:spcAft>
            <a:defRPr sz="2500" kern="1200">
              <a:solidFill>
                <a:schemeClr val="tx1"/>
              </a:solidFill>
              <a:latin typeface="Times New Roman" pitchFamily="18" charset="0"/>
              <a:ea typeface="+mn-ea"/>
              <a:cs typeface="+mn-cs"/>
            </a:defRPr>
          </a:lvl5pPr>
          <a:lvl6pPr marL="2286000" algn="l" defTabSz="914400" rtl="0" eaLnBrk="1" latinLnBrk="0" hangingPunct="1">
            <a:defRPr sz="2500" kern="1200">
              <a:solidFill>
                <a:schemeClr val="tx1"/>
              </a:solidFill>
              <a:latin typeface="Times New Roman" pitchFamily="18" charset="0"/>
              <a:ea typeface="+mn-ea"/>
              <a:cs typeface="+mn-cs"/>
            </a:defRPr>
          </a:lvl6pPr>
          <a:lvl7pPr marL="2743200" algn="l" defTabSz="914400" rtl="0" eaLnBrk="1" latinLnBrk="0" hangingPunct="1">
            <a:defRPr sz="2500" kern="1200">
              <a:solidFill>
                <a:schemeClr val="tx1"/>
              </a:solidFill>
              <a:latin typeface="Times New Roman" pitchFamily="18" charset="0"/>
              <a:ea typeface="+mn-ea"/>
              <a:cs typeface="+mn-cs"/>
            </a:defRPr>
          </a:lvl7pPr>
          <a:lvl8pPr marL="3200400" algn="l" defTabSz="914400" rtl="0" eaLnBrk="1" latinLnBrk="0" hangingPunct="1">
            <a:defRPr sz="2500" kern="1200">
              <a:solidFill>
                <a:schemeClr val="tx1"/>
              </a:solidFill>
              <a:latin typeface="Times New Roman" pitchFamily="18" charset="0"/>
              <a:ea typeface="+mn-ea"/>
              <a:cs typeface="+mn-cs"/>
            </a:defRPr>
          </a:lvl8pPr>
          <a:lvl9pPr marL="3657600" algn="l" defTabSz="914400" rtl="0" eaLnBrk="1" latinLnBrk="0" hangingPunct="1">
            <a:defRPr sz="2500" kern="1200">
              <a:solidFill>
                <a:schemeClr val="tx1"/>
              </a:solidFill>
              <a:latin typeface="Times New Roman" pitchFamily="18" charset="0"/>
              <a:ea typeface="+mn-ea"/>
              <a:cs typeface="+mn-cs"/>
            </a:defRPr>
          </a:lvl9pPr>
        </a:lstStyle>
        <a:p>
          <a:endParaRPr lang="pt-PT" altLang="pt-PT" sz="2400"/>
        </a:p>
      </xdr:txBody>
    </xdr:sp>
    <xdr:clientData/>
  </xdr:twoCellAnchor>
  <xdr:twoCellAnchor>
    <xdr:from>
      <xdr:col>0</xdr:col>
      <xdr:colOff>147637</xdr:colOff>
      <xdr:row>27</xdr:row>
      <xdr:rowOff>101600</xdr:rowOff>
    </xdr:from>
    <xdr:to>
      <xdr:col>5</xdr:col>
      <xdr:colOff>547687</xdr:colOff>
      <xdr:row>31</xdr:row>
      <xdr:rowOff>68263</xdr:rowOff>
    </xdr:to>
    <xdr:sp macro="" textlink="">
      <xdr:nvSpPr>
        <xdr:cNvPr id="9" name="Rectangle 3">
          <a:extLst>
            <a:ext uri="{FF2B5EF4-FFF2-40B4-BE49-F238E27FC236}">
              <a16:creationId xmlns:a16="http://schemas.microsoft.com/office/drawing/2014/main" id="{00000000-0008-0000-0B00-000009000000}"/>
            </a:ext>
          </a:extLst>
        </xdr:cNvPr>
        <xdr:cNvSpPr>
          <a:spLocks noChangeArrowheads="1"/>
        </xdr:cNvSpPr>
      </xdr:nvSpPr>
      <xdr:spPr bwMode="auto">
        <a:xfrm>
          <a:off x="147637" y="4292600"/>
          <a:ext cx="3305175" cy="728663"/>
        </a:xfrm>
        <a:prstGeom prst="rect">
          <a:avLst/>
        </a:prstGeom>
        <a:solidFill>
          <a:srgbClr val="FFE600"/>
        </a:solidFill>
        <a:ln w="28575" cap="rnd">
          <a:noFill/>
          <a:prstDash val="sysDot"/>
          <a:miter lim="800000"/>
          <a:headEnd/>
          <a:tailEnd/>
        </a:ln>
        <a:effectLst>
          <a:prstShdw prst="shdw18" dist="17961" dir="13500000">
            <a:srgbClr val="DBA9B3">
              <a:gamma/>
              <a:shade val="60000"/>
              <a:invGamma/>
            </a:srgbClr>
          </a:prstShdw>
        </a:effectLst>
      </xdr:spPr>
      <xdr:txBody>
        <a:bodyPr wrap="square" lIns="98749" tIns="49373" rIns="98749" bIns="49373" anchor="ctr"/>
        <a:lstStyle>
          <a:defPPr>
            <a:defRPr lang="en-US"/>
          </a:defPPr>
          <a:lvl1pPr algn="ctr" rtl="0" eaLnBrk="0" fontAlgn="base" hangingPunct="0">
            <a:spcBef>
              <a:spcPct val="0"/>
            </a:spcBef>
            <a:spcAft>
              <a:spcPct val="0"/>
            </a:spcAft>
            <a:defRPr sz="2500" kern="1200">
              <a:solidFill>
                <a:schemeClr val="tx1"/>
              </a:solidFill>
              <a:latin typeface="Times New Roman" pitchFamily="18" charset="0"/>
              <a:ea typeface="+mn-ea"/>
              <a:cs typeface="+mn-cs"/>
            </a:defRPr>
          </a:lvl1pPr>
          <a:lvl2pPr marL="476250" indent="-19050" algn="ctr" rtl="0" eaLnBrk="0" fontAlgn="base" hangingPunct="0">
            <a:spcBef>
              <a:spcPct val="0"/>
            </a:spcBef>
            <a:spcAft>
              <a:spcPct val="0"/>
            </a:spcAft>
            <a:defRPr sz="2500" kern="1200">
              <a:solidFill>
                <a:schemeClr val="tx1"/>
              </a:solidFill>
              <a:latin typeface="Times New Roman" pitchFamily="18" charset="0"/>
              <a:ea typeface="+mn-ea"/>
              <a:cs typeface="+mn-cs"/>
            </a:defRPr>
          </a:lvl2pPr>
          <a:lvl3pPr marL="954088" indent="-39688" algn="ctr" rtl="0" eaLnBrk="0" fontAlgn="base" hangingPunct="0">
            <a:spcBef>
              <a:spcPct val="0"/>
            </a:spcBef>
            <a:spcAft>
              <a:spcPct val="0"/>
            </a:spcAft>
            <a:defRPr sz="2500" kern="1200">
              <a:solidFill>
                <a:schemeClr val="tx1"/>
              </a:solidFill>
              <a:latin typeface="Times New Roman" pitchFamily="18" charset="0"/>
              <a:ea typeface="+mn-ea"/>
              <a:cs typeface="+mn-cs"/>
            </a:defRPr>
          </a:lvl3pPr>
          <a:lvl4pPr marL="1431925" indent="-60325" algn="ctr" rtl="0" eaLnBrk="0" fontAlgn="base" hangingPunct="0">
            <a:spcBef>
              <a:spcPct val="0"/>
            </a:spcBef>
            <a:spcAft>
              <a:spcPct val="0"/>
            </a:spcAft>
            <a:defRPr sz="2500" kern="1200">
              <a:solidFill>
                <a:schemeClr val="tx1"/>
              </a:solidFill>
              <a:latin typeface="Times New Roman" pitchFamily="18" charset="0"/>
              <a:ea typeface="+mn-ea"/>
              <a:cs typeface="+mn-cs"/>
            </a:defRPr>
          </a:lvl4pPr>
          <a:lvl5pPr marL="1909763" indent="-80963" algn="ctr" rtl="0" eaLnBrk="0" fontAlgn="base" hangingPunct="0">
            <a:spcBef>
              <a:spcPct val="0"/>
            </a:spcBef>
            <a:spcAft>
              <a:spcPct val="0"/>
            </a:spcAft>
            <a:defRPr sz="2500" kern="1200">
              <a:solidFill>
                <a:schemeClr val="tx1"/>
              </a:solidFill>
              <a:latin typeface="Times New Roman" pitchFamily="18" charset="0"/>
              <a:ea typeface="+mn-ea"/>
              <a:cs typeface="+mn-cs"/>
            </a:defRPr>
          </a:lvl5pPr>
          <a:lvl6pPr marL="2286000" algn="l" defTabSz="914400" rtl="0" eaLnBrk="1" latinLnBrk="0" hangingPunct="1">
            <a:defRPr sz="2500" kern="1200">
              <a:solidFill>
                <a:schemeClr val="tx1"/>
              </a:solidFill>
              <a:latin typeface="Times New Roman" pitchFamily="18" charset="0"/>
              <a:ea typeface="+mn-ea"/>
              <a:cs typeface="+mn-cs"/>
            </a:defRPr>
          </a:lvl6pPr>
          <a:lvl7pPr marL="2743200" algn="l" defTabSz="914400" rtl="0" eaLnBrk="1" latinLnBrk="0" hangingPunct="1">
            <a:defRPr sz="2500" kern="1200">
              <a:solidFill>
                <a:schemeClr val="tx1"/>
              </a:solidFill>
              <a:latin typeface="Times New Roman" pitchFamily="18" charset="0"/>
              <a:ea typeface="+mn-ea"/>
              <a:cs typeface="+mn-cs"/>
            </a:defRPr>
          </a:lvl7pPr>
          <a:lvl8pPr marL="3200400" algn="l" defTabSz="914400" rtl="0" eaLnBrk="1" latinLnBrk="0" hangingPunct="1">
            <a:defRPr sz="2500" kern="1200">
              <a:solidFill>
                <a:schemeClr val="tx1"/>
              </a:solidFill>
              <a:latin typeface="Times New Roman" pitchFamily="18" charset="0"/>
              <a:ea typeface="+mn-ea"/>
              <a:cs typeface="+mn-cs"/>
            </a:defRPr>
          </a:lvl8pPr>
          <a:lvl9pPr marL="3657600" algn="l" defTabSz="914400" rtl="0" eaLnBrk="1" latinLnBrk="0" hangingPunct="1">
            <a:defRPr sz="2500" kern="1200">
              <a:solidFill>
                <a:schemeClr val="tx1"/>
              </a:solidFill>
              <a:latin typeface="Times New Roman" pitchFamily="18" charset="0"/>
              <a:ea typeface="+mn-ea"/>
              <a:cs typeface="+mn-cs"/>
            </a:defRPr>
          </a:lvl9pPr>
        </a:lstStyle>
        <a:p>
          <a:pPr defTabSz="988538">
            <a:defRPr/>
          </a:pPr>
          <a:endParaRPr lang="pt-PT" sz="2100" b="1" i="1">
            <a:solidFill>
              <a:schemeClr val="bg1"/>
            </a:solidFill>
            <a:effectLst>
              <a:outerShdw blurRad="38100" dist="38100" dir="2700000" algn="tl">
                <a:srgbClr val="000000"/>
              </a:outerShdw>
            </a:effectLst>
            <a:latin typeface="Arial" charset="0"/>
          </a:endParaRPr>
        </a:p>
      </xdr:txBody>
    </xdr:sp>
    <xdr:clientData/>
  </xdr:twoCellAnchor>
  <xdr:twoCellAnchor>
    <xdr:from>
      <xdr:col>0</xdr:col>
      <xdr:colOff>158750</xdr:colOff>
      <xdr:row>28</xdr:row>
      <xdr:rowOff>147638</xdr:rowOff>
    </xdr:from>
    <xdr:to>
      <xdr:col>4</xdr:col>
      <xdr:colOff>277812</xdr:colOff>
      <xdr:row>30</xdr:row>
      <xdr:rowOff>84321</xdr:rowOff>
    </xdr:to>
    <xdr:sp macro="" textlink="">
      <xdr:nvSpPr>
        <xdr:cNvPr id="10" name="Text Box 10">
          <a:extLst>
            <a:ext uri="{FF2B5EF4-FFF2-40B4-BE49-F238E27FC236}">
              <a16:creationId xmlns:a16="http://schemas.microsoft.com/office/drawing/2014/main" id="{00000000-0008-0000-0B00-00000A000000}"/>
            </a:ext>
          </a:extLst>
        </xdr:cNvPr>
        <xdr:cNvSpPr txBox="1">
          <a:spLocks noChangeArrowheads="1"/>
        </xdr:cNvSpPr>
      </xdr:nvSpPr>
      <xdr:spPr bwMode="auto">
        <a:xfrm>
          <a:off x="158750" y="4529138"/>
          <a:ext cx="2443162" cy="3176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lIns="95537" tIns="47768" rIns="95537" bIns="47768">
          <a:spAutoFit/>
        </a:bodyPr>
        <a:lstStyle>
          <a:defPPr>
            <a:defRPr lang="en-US"/>
          </a:defPPr>
          <a:lvl1pPr algn="ctr" rtl="0" eaLnBrk="0" fontAlgn="base" hangingPunct="0">
            <a:spcBef>
              <a:spcPct val="0"/>
            </a:spcBef>
            <a:spcAft>
              <a:spcPct val="0"/>
            </a:spcAft>
            <a:defRPr sz="2500" kern="1200">
              <a:solidFill>
                <a:schemeClr val="tx1"/>
              </a:solidFill>
              <a:latin typeface="Times New Roman" pitchFamily="18" charset="0"/>
              <a:ea typeface="+mn-ea"/>
              <a:cs typeface="+mn-cs"/>
            </a:defRPr>
          </a:lvl1pPr>
          <a:lvl2pPr marL="476250" indent="-19050" algn="ctr" rtl="0" eaLnBrk="0" fontAlgn="base" hangingPunct="0">
            <a:spcBef>
              <a:spcPct val="0"/>
            </a:spcBef>
            <a:spcAft>
              <a:spcPct val="0"/>
            </a:spcAft>
            <a:defRPr sz="2500" kern="1200">
              <a:solidFill>
                <a:schemeClr val="tx1"/>
              </a:solidFill>
              <a:latin typeface="Times New Roman" pitchFamily="18" charset="0"/>
              <a:ea typeface="+mn-ea"/>
              <a:cs typeface="+mn-cs"/>
            </a:defRPr>
          </a:lvl2pPr>
          <a:lvl3pPr marL="954088" indent="-39688" algn="ctr" rtl="0" eaLnBrk="0" fontAlgn="base" hangingPunct="0">
            <a:spcBef>
              <a:spcPct val="0"/>
            </a:spcBef>
            <a:spcAft>
              <a:spcPct val="0"/>
            </a:spcAft>
            <a:defRPr sz="2500" kern="1200">
              <a:solidFill>
                <a:schemeClr val="tx1"/>
              </a:solidFill>
              <a:latin typeface="Times New Roman" pitchFamily="18" charset="0"/>
              <a:ea typeface="+mn-ea"/>
              <a:cs typeface="+mn-cs"/>
            </a:defRPr>
          </a:lvl3pPr>
          <a:lvl4pPr marL="1431925" indent="-60325" algn="ctr" rtl="0" eaLnBrk="0" fontAlgn="base" hangingPunct="0">
            <a:spcBef>
              <a:spcPct val="0"/>
            </a:spcBef>
            <a:spcAft>
              <a:spcPct val="0"/>
            </a:spcAft>
            <a:defRPr sz="2500" kern="1200">
              <a:solidFill>
                <a:schemeClr val="tx1"/>
              </a:solidFill>
              <a:latin typeface="Times New Roman" pitchFamily="18" charset="0"/>
              <a:ea typeface="+mn-ea"/>
              <a:cs typeface="+mn-cs"/>
            </a:defRPr>
          </a:lvl4pPr>
          <a:lvl5pPr marL="1909763" indent="-80963" algn="ctr" rtl="0" eaLnBrk="0" fontAlgn="base" hangingPunct="0">
            <a:spcBef>
              <a:spcPct val="0"/>
            </a:spcBef>
            <a:spcAft>
              <a:spcPct val="0"/>
            </a:spcAft>
            <a:defRPr sz="2500" kern="1200">
              <a:solidFill>
                <a:schemeClr val="tx1"/>
              </a:solidFill>
              <a:latin typeface="Times New Roman" pitchFamily="18" charset="0"/>
              <a:ea typeface="+mn-ea"/>
              <a:cs typeface="+mn-cs"/>
            </a:defRPr>
          </a:lvl5pPr>
          <a:lvl6pPr marL="2286000" algn="l" defTabSz="914400" rtl="0" eaLnBrk="1" latinLnBrk="0" hangingPunct="1">
            <a:defRPr sz="2500" kern="1200">
              <a:solidFill>
                <a:schemeClr val="tx1"/>
              </a:solidFill>
              <a:latin typeface="Times New Roman" pitchFamily="18" charset="0"/>
              <a:ea typeface="+mn-ea"/>
              <a:cs typeface="+mn-cs"/>
            </a:defRPr>
          </a:lvl6pPr>
          <a:lvl7pPr marL="2743200" algn="l" defTabSz="914400" rtl="0" eaLnBrk="1" latinLnBrk="0" hangingPunct="1">
            <a:defRPr sz="2500" kern="1200">
              <a:solidFill>
                <a:schemeClr val="tx1"/>
              </a:solidFill>
              <a:latin typeface="Times New Roman" pitchFamily="18" charset="0"/>
              <a:ea typeface="+mn-ea"/>
              <a:cs typeface="+mn-cs"/>
            </a:defRPr>
          </a:lvl7pPr>
          <a:lvl8pPr marL="3200400" algn="l" defTabSz="914400" rtl="0" eaLnBrk="1" latinLnBrk="0" hangingPunct="1">
            <a:defRPr sz="2500" kern="1200">
              <a:solidFill>
                <a:schemeClr val="tx1"/>
              </a:solidFill>
              <a:latin typeface="Times New Roman" pitchFamily="18" charset="0"/>
              <a:ea typeface="+mn-ea"/>
              <a:cs typeface="+mn-cs"/>
            </a:defRPr>
          </a:lvl8pPr>
          <a:lvl9pPr marL="3657600" algn="l" defTabSz="914400" rtl="0" eaLnBrk="1" latinLnBrk="0" hangingPunct="1">
            <a:defRPr sz="2500" kern="1200">
              <a:solidFill>
                <a:schemeClr val="tx1"/>
              </a:solidFill>
              <a:latin typeface="Times New Roman" pitchFamily="18" charset="0"/>
              <a:ea typeface="+mn-ea"/>
              <a:cs typeface="+mn-cs"/>
            </a:defRPr>
          </a:lvl9pPr>
        </a:lstStyle>
        <a:p>
          <a:pPr algn="l">
            <a:spcBef>
              <a:spcPct val="50000"/>
            </a:spcBef>
          </a:pPr>
          <a:r>
            <a:rPr lang="en-US" altLang="pt-PT" sz="1500" b="1">
              <a:solidFill>
                <a:srgbClr val="00467A"/>
              </a:solidFill>
              <a:latin typeface="Arial" charset="0"/>
            </a:rPr>
            <a:t>Emprego</a:t>
          </a:r>
        </a:p>
      </xdr:txBody>
    </xdr:sp>
    <xdr:clientData/>
  </xdr:twoCellAnchor>
  <xdr:twoCellAnchor>
    <xdr:from>
      <xdr:col>10</xdr:col>
      <xdr:colOff>196850</xdr:colOff>
      <xdr:row>29</xdr:row>
      <xdr:rowOff>11113</xdr:rowOff>
    </xdr:from>
    <xdr:to>
      <xdr:col>10</xdr:col>
      <xdr:colOff>307975</xdr:colOff>
      <xdr:row>31</xdr:row>
      <xdr:rowOff>100013</xdr:rowOff>
    </xdr:to>
    <xdr:sp macro="" textlink="">
      <xdr:nvSpPr>
        <xdr:cNvPr id="11" name="WordArt 4">
          <a:extLst>
            <a:ext uri="{FF2B5EF4-FFF2-40B4-BE49-F238E27FC236}">
              <a16:creationId xmlns:a16="http://schemas.microsoft.com/office/drawing/2014/main" id="{00000000-0008-0000-0B00-00000B000000}"/>
            </a:ext>
          </a:extLst>
        </xdr:cNvPr>
        <xdr:cNvSpPr>
          <a:spLocks noChangeArrowheads="1" noChangeShapeType="1" noTextEdit="1"/>
        </xdr:cNvSpPr>
      </xdr:nvSpPr>
      <xdr:spPr bwMode="auto">
        <a:xfrm>
          <a:off x="6007100" y="4583113"/>
          <a:ext cx="111125" cy="469900"/>
        </a:xfrm>
        <a:prstGeom prst="rect">
          <a:avLst/>
        </a:prstGeom>
        <a:extLst>
          <a:ext uri="{909E8E84-426E-40DD-AFC4-6F175D3DCCD1}">
            <a14:hiddenFill xmlns:a14="http://schemas.microsoft.com/office/drawing/2010/main">
              <a:solidFill>
                <a:srgbClr val="FFFFFF"/>
              </a:solidFill>
            </a14:hiddenFill>
          </a:ext>
        </a:extLst>
      </xdr:spPr>
      <xdr:txBody>
        <a:bodyPr wrap="square" numCol="1" fromWordArt="1">
          <a:prstTxWarp prst="textPlain">
            <a:avLst>
              <a:gd name="adj" fmla="val 50000"/>
            </a:avLst>
          </a:prstTxWarp>
        </a:bodyPr>
        <a:lstStyle>
          <a:defPPr>
            <a:defRPr lang="en-US"/>
          </a:defPPr>
          <a:lvl1pPr algn="ctr" rtl="0" eaLnBrk="0" fontAlgn="base" hangingPunct="0">
            <a:spcBef>
              <a:spcPct val="0"/>
            </a:spcBef>
            <a:spcAft>
              <a:spcPct val="0"/>
            </a:spcAft>
            <a:defRPr sz="2500" kern="1200">
              <a:solidFill>
                <a:schemeClr val="tx1"/>
              </a:solidFill>
              <a:latin typeface="Times New Roman" pitchFamily="18" charset="0"/>
              <a:ea typeface="+mn-ea"/>
              <a:cs typeface="+mn-cs"/>
            </a:defRPr>
          </a:lvl1pPr>
          <a:lvl2pPr marL="476250" indent="-19050" algn="ctr" rtl="0" eaLnBrk="0" fontAlgn="base" hangingPunct="0">
            <a:spcBef>
              <a:spcPct val="0"/>
            </a:spcBef>
            <a:spcAft>
              <a:spcPct val="0"/>
            </a:spcAft>
            <a:defRPr sz="2500" kern="1200">
              <a:solidFill>
                <a:schemeClr val="tx1"/>
              </a:solidFill>
              <a:latin typeface="Times New Roman" pitchFamily="18" charset="0"/>
              <a:ea typeface="+mn-ea"/>
              <a:cs typeface="+mn-cs"/>
            </a:defRPr>
          </a:lvl2pPr>
          <a:lvl3pPr marL="954088" indent="-39688" algn="ctr" rtl="0" eaLnBrk="0" fontAlgn="base" hangingPunct="0">
            <a:spcBef>
              <a:spcPct val="0"/>
            </a:spcBef>
            <a:spcAft>
              <a:spcPct val="0"/>
            </a:spcAft>
            <a:defRPr sz="2500" kern="1200">
              <a:solidFill>
                <a:schemeClr val="tx1"/>
              </a:solidFill>
              <a:latin typeface="Times New Roman" pitchFamily="18" charset="0"/>
              <a:ea typeface="+mn-ea"/>
              <a:cs typeface="+mn-cs"/>
            </a:defRPr>
          </a:lvl3pPr>
          <a:lvl4pPr marL="1431925" indent="-60325" algn="ctr" rtl="0" eaLnBrk="0" fontAlgn="base" hangingPunct="0">
            <a:spcBef>
              <a:spcPct val="0"/>
            </a:spcBef>
            <a:spcAft>
              <a:spcPct val="0"/>
            </a:spcAft>
            <a:defRPr sz="2500" kern="1200">
              <a:solidFill>
                <a:schemeClr val="tx1"/>
              </a:solidFill>
              <a:latin typeface="Times New Roman" pitchFamily="18" charset="0"/>
              <a:ea typeface="+mn-ea"/>
              <a:cs typeface="+mn-cs"/>
            </a:defRPr>
          </a:lvl4pPr>
          <a:lvl5pPr marL="1909763" indent="-80963" algn="ctr" rtl="0" eaLnBrk="0" fontAlgn="base" hangingPunct="0">
            <a:spcBef>
              <a:spcPct val="0"/>
            </a:spcBef>
            <a:spcAft>
              <a:spcPct val="0"/>
            </a:spcAft>
            <a:defRPr sz="2500" kern="1200">
              <a:solidFill>
                <a:schemeClr val="tx1"/>
              </a:solidFill>
              <a:latin typeface="Times New Roman" pitchFamily="18" charset="0"/>
              <a:ea typeface="+mn-ea"/>
              <a:cs typeface="+mn-cs"/>
            </a:defRPr>
          </a:lvl5pPr>
          <a:lvl6pPr marL="2286000" algn="l" defTabSz="914400" rtl="0" eaLnBrk="1" latinLnBrk="0" hangingPunct="1">
            <a:defRPr sz="2500" kern="1200">
              <a:solidFill>
                <a:schemeClr val="tx1"/>
              </a:solidFill>
              <a:latin typeface="Times New Roman" pitchFamily="18" charset="0"/>
              <a:ea typeface="+mn-ea"/>
              <a:cs typeface="+mn-cs"/>
            </a:defRPr>
          </a:lvl6pPr>
          <a:lvl7pPr marL="2743200" algn="l" defTabSz="914400" rtl="0" eaLnBrk="1" latinLnBrk="0" hangingPunct="1">
            <a:defRPr sz="2500" kern="1200">
              <a:solidFill>
                <a:schemeClr val="tx1"/>
              </a:solidFill>
              <a:latin typeface="Times New Roman" pitchFamily="18" charset="0"/>
              <a:ea typeface="+mn-ea"/>
              <a:cs typeface="+mn-cs"/>
            </a:defRPr>
          </a:lvl7pPr>
          <a:lvl8pPr marL="3200400" algn="l" defTabSz="914400" rtl="0" eaLnBrk="1" latinLnBrk="0" hangingPunct="1">
            <a:defRPr sz="2500" kern="1200">
              <a:solidFill>
                <a:schemeClr val="tx1"/>
              </a:solidFill>
              <a:latin typeface="Times New Roman" pitchFamily="18" charset="0"/>
              <a:ea typeface="+mn-ea"/>
              <a:cs typeface="+mn-cs"/>
            </a:defRPr>
          </a:lvl8pPr>
          <a:lvl9pPr marL="3657600" algn="l" defTabSz="914400" rtl="0" eaLnBrk="1" latinLnBrk="0" hangingPunct="1">
            <a:defRPr sz="2500" kern="1200">
              <a:solidFill>
                <a:schemeClr val="tx1"/>
              </a:solidFill>
              <a:latin typeface="Times New Roman" pitchFamily="18" charset="0"/>
              <a:ea typeface="+mn-ea"/>
              <a:cs typeface="+mn-cs"/>
            </a:defRPr>
          </a:lvl9pPr>
        </a:lstStyle>
        <a:p>
          <a:r>
            <a:rPr lang="pt-PT" sz="1300" b="1" kern="10">
              <a:ln w="9525">
                <a:solidFill>
                  <a:schemeClr val="bg1"/>
                </a:solidFill>
                <a:round/>
                <a:headEnd/>
                <a:tailEnd/>
              </a:ln>
              <a:noFill/>
              <a:latin typeface="Arial Black"/>
            </a:rPr>
            <a:t>I</a:t>
          </a:r>
        </a:p>
      </xdr:txBody>
    </xdr:sp>
    <xdr:clientData/>
  </xdr:twoCellAnchor>
  <xdr:twoCellAnchor>
    <xdr:from>
      <xdr:col>9</xdr:col>
      <xdr:colOff>552450</xdr:colOff>
      <xdr:row>29</xdr:row>
      <xdr:rowOff>0</xdr:rowOff>
    </xdr:from>
    <xdr:to>
      <xdr:col>10</xdr:col>
      <xdr:colOff>83025</xdr:colOff>
      <xdr:row>31</xdr:row>
      <xdr:rowOff>90600</xdr:rowOff>
    </xdr:to>
    <xdr:sp macro="" textlink="">
      <xdr:nvSpPr>
        <xdr:cNvPr id="40961" name="Text Box 1">
          <a:extLst>
            <a:ext uri="{FF2B5EF4-FFF2-40B4-BE49-F238E27FC236}">
              <a16:creationId xmlns:a16="http://schemas.microsoft.com/office/drawing/2014/main" id="{00000000-0008-0000-0B00-000001A00000}"/>
            </a:ext>
          </a:extLst>
        </xdr:cNvPr>
        <xdr:cNvSpPr txBox="1">
          <a:spLocks noChangeArrowheads="1"/>
        </xdr:cNvSpPr>
      </xdr:nvSpPr>
      <xdr:spPr bwMode="auto">
        <a:xfrm>
          <a:off x="5781675" y="4572000"/>
          <a:ext cx="111600" cy="471600"/>
        </a:xfrm>
        <a:prstGeom prst="rect">
          <a:avLst/>
        </a:prstGeom>
        <a:solidFill>
          <a:srgbClr val="00467A"/>
        </a:solidFill>
        <a:ln w="9525">
          <a:solidFill>
            <a:schemeClr val="bg1"/>
          </a:solidFill>
          <a:miter lim="800000"/>
          <a:headEnd/>
          <a:tailEnd/>
        </a:ln>
      </xdr:spPr>
      <xdr:txBody>
        <a:bodyPr vertOverflow="clip" wrap="square" lIns="27432" tIns="22860" rIns="0" bIns="0" anchor="t" upright="1"/>
        <a:lstStyle/>
        <a:p>
          <a:pPr algn="l" rtl="0">
            <a:defRPr sz="1000"/>
          </a:pPr>
          <a:endParaRPr lang="pt-PT" sz="1000" b="0" i="0" u="none" strike="noStrike" baseline="0">
            <a:solidFill>
              <a:srgbClr val="000000"/>
            </a:solidFill>
            <a:latin typeface="Arial"/>
            <a:cs typeface="Arial"/>
          </a:endParaRPr>
        </a:p>
      </xdr:txBody>
    </xdr:sp>
    <xdr:clientData/>
  </xdr:twoCellAnchor>
</xdr:wsDr>
</file>

<file path=xl/drawings/drawing14.xml><?xml version="1.0" encoding="utf-8"?>
<xdr:wsDr xmlns:xdr="http://schemas.openxmlformats.org/drawingml/2006/spreadsheetDrawing" xmlns:a="http://schemas.openxmlformats.org/drawingml/2006/main">
  <xdr:twoCellAnchor editAs="absolute">
    <xdr:from>
      <xdr:col>11</xdr:col>
      <xdr:colOff>139700</xdr:colOff>
      <xdr:row>0</xdr:row>
      <xdr:rowOff>273050</xdr:rowOff>
    </xdr:from>
    <xdr:to>
      <xdr:col>12</xdr:col>
      <xdr:colOff>438050</xdr:colOff>
      <xdr:row>2</xdr:row>
      <xdr:rowOff>38061</xdr:rowOff>
    </xdr:to>
    <xdr:pic>
      <xdr:nvPicPr>
        <xdr:cNvPr id="2" name="Picture 4">
          <a:hlinkClick xmlns:r="http://schemas.openxmlformats.org/officeDocument/2006/relationships" r:id="rId1"/>
          <a:extLst>
            <a:ext uri="{FF2B5EF4-FFF2-40B4-BE49-F238E27FC236}">
              <a16:creationId xmlns:a16="http://schemas.microsoft.com/office/drawing/2014/main" id="{00000000-0008-0000-0C00-000002000000}"/>
            </a:ext>
          </a:extLst>
        </xdr:cNvPr>
        <xdr:cNvPicPr>
          <a:picLocks noChangeAspect="1" noChangeArrowheads="1"/>
        </xdr:cNvPicPr>
      </xdr:nvPicPr>
      <xdr:blipFill>
        <a:blip xmlns:r="http://schemas.openxmlformats.org/officeDocument/2006/relationships" r:embed="rId2" cstate="print"/>
        <a:stretch>
          <a:fillRect/>
        </a:stretch>
      </xdr:blipFill>
      <xdr:spPr bwMode="auto">
        <a:xfrm>
          <a:off x="6677025" y="276225"/>
          <a:ext cx="800000" cy="314286"/>
        </a:xfrm>
        <a:prstGeom prst="rect">
          <a:avLst/>
        </a:prstGeom>
        <a:noFill/>
        <a:ln w="1">
          <a:noFill/>
          <a:miter lim="800000"/>
          <a:headEnd/>
          <a:tailEnd type="none" w="med" len="med"/>
        </a:ln>
        <a:effectLst/>
      </xdr:spPr>
    </xdr:pic>
    <xdr:clientData fPrintsWithSheet="0"/>
  </xdr:twoCellAnchor>
</xdr:wsDr>
</file>

<file path=xl/drawings/drawing15.xml><?xml version="1.0" encoding="utf-8"?>
<xdr:wsDr xmlns:xdr="http://schemas.openxmlformats.org/drawingml/2006/spreadsheetDrawing" xmlns:a="http://schemas.openxmlformats.org/drawingml/2006/main">
  <xdr:twoCellAnchor editAs="absolute">
    <xdr:from>
      <xdr:col>10</xdr:col>
      <xdr:colOff>152400</xdr:colOff>
      <xdr:row>0</xdr:row>
      <xdr:rowOff>285750</xdr:rowOff>
    </xdr:from>
    <xdr:to>
      <xdr:col>11</xdr:col>
      <xdr:colOff>447575</xdr:colOff>
      <xdr:row>2</xdr:row>
      <xdr:rowOff>47586</xdr:rowOff>
    </xdr:to>
    <xdr:pic>
      <xdr:nvPicPr>
        <xdr:cNvPr id="2" name="Picture 4">
          <a:hlinkClick xmlns:r="http://schemas.openxmlformats.org/officeDocument/2006/relationships" r:id="rId1"/>
          <a:extLst>
            <a:ext uri="{FF2B5EF4-FFF2-40B4-BE49-F238E27FC236}">
              <a16:creationId xmlns:a16="http://schemas.microsoft.com/office/drawing/2014/main" id="{00000000-0008-0000-0D00-000002000000}"/>
            </a:ext>
          </a:extLst>
        </xdr:cNvPr>
        <xdr:cNvPicPr>
          <a:picLocks noChangeAspect="1" noChangeArrowheads="1"/>
        </xdr:cNvPicPr>
      </xdr:nvPicPr>
      <xdr:blipFill>
        <a:blip xmlns:r="http://schemas.openxmlformats.org/officeDocument/2006/relationships" r:embed="rId2" cstate="print"/>
        <a:stretch>
          <a:fillRect/>
        </a:stretch>
      </xdr:blipFill>
      <xdr:spPr bwMode="auto">
        <a:xfrm>
          <a:off x="5838825" y="285750"/>
          <a:ext cx="800000" cy="314286"/>
        </a:xfrm>
        <a:prstGeom prst="rect">
          <a:avLst/>
        </a:prstGeom>
        <a:noFill/>
        <a:ln w="1">
          <a:noFill/>
          <a:miter lim="800000"/>
          <a:headEnd/>
          <a:tailEnd type="none" w="med" len="med"/>
        </a:ln>
        <a:effectLst/>
      </xdr:spPr>
    </xdr:pic>
    <xdr:clientData fPrintsWithSheet="0"/>
  </xdr:twoCellAnchor>
</xdr:wsDr>
</file>

<file path=xl/drawings/drawing16.xml><?xml version="1.0" encoding="utf-8"?>
<xdr:wsDr xmlns:xdr="http://schemas.openxmlformats.org/drawingml/2006/spreadsheetDrawing" xmlns:a="http://schemas.openxmlformats.org/drawingml/2006/main">
  <xdr:twoCellAnchor editAs="absolute">
    <xdr:from>
      <xdr:col>10</xdr:col>
      <xdr:colOff>171450</xdr:colOff>
      <xdr:row>0</xdr:row>
      <xdr:rowOff>266700</xdr:rowOff>
    </xdr:from>
    <xdr:to>
      <xdr:col>11</xdr:col>
      <xdr:colOff>466625</xdr:colOff>
      <xdr:row>2</xdr:row>
      <xdr:rowOff>31711</xdr:rowOff>
    </xdr:to>
    <xdr:pic>
      <xdr:nvPicPr>
        <xdr:cNvPr id="2" name="Picture 4">
          <a:hlinkClick xmlns:r="http://schemas.openxmlformats.org/officeDocument/2006/relationships" r:id="rId1"/>
          <a:extLst>
            <a:ext uri="{FF2B5EF4-FFF2-40B4-BE49-F238E27FC236}">
              <a16:creationId xmlns:a16="http://schemas.microsoft.com/office/drawing/2014/main" id="{00000000-0008-0000-0E00-000002000000}"/>
            </a:ext>
          </a:extLst>
        </xdr:cNvPr>
        <xdr:cNvPicPr>
          <a:picLocks noChangeAspect="1" noChangeArrowheads="1"/>
        </xdr:cNvPicPr>
      </xdr:nvPicPr>
      <xdr:blipFill>
        <a:blip xmlns:r="http://schemas.openxmlformats.org/officeDocument/2006/relationships" r:embed="rId2" cstate="print"/>
        <a:stretch>
          <a:fillRect/>
        </a:stretch>
      </xdr:blipFill>
      <xdr:spPr bwMode="auto">
        <a:xfrm>
          <a:off x="5857875" y="266700"/>
          <a:ext cx="800000" cy="314286"/>
        </a:xfrm>
        <a:prstGeom prst="rect">
          <a:avLst/>
        </a:prstGeom>
        <a:noFill/>
        <a:ln w="1">
          <a:noFill/>
          <a:miter lim="800000"/>
          <a:headEnd/>
          <a:tailEnd type="none" w="med" len="med"/>
        </a:ln>
        <a:effectLst/>
      </xdr:spPr>
    </xdr:pic>
    <xdr:clientData fPrintsWithSheet="0"/>
  </xdr:twoCellAnchor>
</xdr:wsDr>
</file>

<file path=xl/drawings/drawing17.xml><?xml version="1.0" encoding="utf-8"?>
<xdr:wsDr xmlns:xdr="http://schemas.openxmlformats.org/drawingml/2006/spreadsheetDrawing" xmlns:a="http://schemas.openxmlformats.org/drawingml/2006/main">
  <xdr:twoCellAnchor editAs="absolute">
    <xdr:from>
      <xdr:col>10</xdr:col>
      <xdr:colOff>114300</xdr:colOff>
      <xdr:row>0</xdr:row>
      <xdr:rowOff>295275</xdr:rowOff>
    </xdr:from>
    <xdr:to>
      <xdr:col>11</xdr:col>
      <xdr:colOff>412650</xdr:colOff>
      <xdr:row>2</xdr:row>
      <xdr:rowOff>60286</xdr:rowOff>
    </xdr:to>
    <xdr:pic>
      <xdr:nvPicPr>
        <xdr:cNvPr id="2" name="Picture 4">
          <a:hlinkClick xmlns:r="http://schemas.openxmlformats.org/officeDocument/2006/relationships" r:id="rId1"/>
          <a:extLst>
            <a:ext uri="{FF2B5EF4-FFF2-40B4-BE49-F238E27FC236}">
              <a16:creationId xmlns:a16="http://schemas.microsoft.com/office/drawing/2014/main" id="{BDBE243A-26E8-4437-A0F7-5DF6AC41641F}"/>
            </a:ext>
          </a:extLst>
        </xdr:cNvPr>
        <xdr:cNvPicPr>
          <a:picLocks noChangeAspect="1" noChangeArrowheads="1"/>
        </xdr:cNvPicPr>
      </xdr:nvPicPr>
      <xdr:blipFill>
        <a:blip xmlns:r="http://schemas.openxmlformats.org/officeDocument/2006/relationships" r:embed="rId2" cstate="print"/>
        <a:stretch>
          <a:fillRect/>
        </a:stretch>
      </xdr:blipFill>
      <xdr:spPr bwMode="auto">
        <a:xfrm>
          <a:off x="6565900" y="298450"/>
          <a:ext cx="822225" cy="314286"/>
        </a:xfrm>
        <a:prstGeom prst="rect">
          <a:avLst/>
        </a:prstGeom>
        <a:noFill/>
        <a:ln w="1">
          <a:noFill/>
          <a:miter lim="800000"/>
          <a:headEnd/>
          <a:tailEnd type="none" w="med" len="med"/>
        </a:ln>
        <a:effectLst/>
      </xdr:spPr>
    </xdr:pic>
    <xdr:clientData fPrintsWithSheet="0"/>
  </xdr:twoCellAnchor>
</xdr:wsDr>
</file>

<file path=xl/drawings/drawing18.xml><?xml version="1.0" encoding="utf-8"?>
<xdr:wsDr xmlns:xdr="http://schemas.openxmlformats.org/drawingml/2006/spreadsheetDrawing" xmlns:a="http://schemas.openxmlformats.org/drawingml/2006/main">
  <xdr:twoCellAnchor editAs="absolute">
    <xdr:from>
      <xdr:col>11</xdr:col>
      <xdr:colOff>142875</xdr:colOff>
      <xdr:row>0</xdr:row>
      <xdr:rowOff>304800</xdr:rowOff>
    </xdr:from>
    <xdr:to>
      <xdr:col>12</xdr:col>
      <xdr:colOff>434975</xdr:colOff>
      <xdr:row>2</xdr:row>
      <xdr:rowOff>57150</xdr:rowOff>
    </xdr:to>
    <xdr:pic>
      <xdr:nvPicPr>
        <xdr:cNvPr id="2" name="Picture 4">
          <a:hlinkClick xmlns:r="http://schemas.openxmlformats.org/officeDocument/2006/relationships" r:id="rId1"/>
          <a:extLst>
            <a:ext uri="{FF2B5EF4-FFF2-40B4-BE49-F238E27FC236}">
              <a16:creationId xmlns:a16="http://schemas.microsoft.com/office/drawing/2014/main" id="{00000000-0008-0000-0F00-000002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6715125" y="304800"/>
          <a:ext cx="800100" cy="314325"/>
        </a:xfrm>
        <a:prstGeom prst="rect">
          <a:avLst/>
        </a:prstGeom>
        <a:noFill/>
        <a:ln w="1">
          <a:noFill/>
          <a:miter lim="800000"/>
          <a:headEnd/>
          <a:tailEnd type="none" w="med" len="med"/>
        </a:ln>
        <a:effectLst/>
      </xdr:spPr>
    </xdr:pic>
    <xdr:clientData fPrintsWithSheet="0"/>
  </xdr:twoCellAnchor>
</xdr:wsDr>
</file>

<file path=xl/drawings/drawing19.xml><?xml version="1.0" encoding="utf-8"?>
<xdr:wsDr xmlns:xdr="http://schemas.openxmlformats.org/drawingml/2006/spreadsheetDrawing" xmlns:a="http://schemas.openxmlformats.org/drawingml/2006/main">
  <xdr:twoCellAnchor editAs="absolute">
    <xdr:from>
      <xdr:col>11</xdr:col>
      <xdr:colOff>171450</xdr:colOff>
      <xdr:row>0</xdr:row>
      <xdr:rowOff>276225</xdr:rowOff>
    </xdr:from>
    <xdr:to>
      <xdr:col>12</xdr:col>
      <xdr:colOff>463550</xdr:colOff>
      <xdr:row>2</xdr:row>
      <xdr:rowOff>38100</xdr:rowOff>
    </xdr:to>
    <xdr:pic>
      <xdr:nvPicPr>
        <xdr:cNvPr id="2" name="Picture 4">
          <a:hlinkClick xmlns:r="http://schemas.openxmlformats.org/officeDocument/2006/relationships" r:id="rId1"/>
          <a:extLst>
            <a:ext uri="{FF2B5EF4-FFF2-40B4-BE49-F238E27FC236}">
              <a16:creationId xmlns:a16="http://schemas.microsoft.com/office/drawing/2014/main" id="{00000000-0008-0000-1000-000002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57875" y="276225"/>
          <a:ext cx="800100" cy="314325"/>
        </a:xfrm>
        <a:prstGeom prst="rect">
          <a:avLst/>
        </a:prstGeom>
        <a:noFill/>
        <a:ln w="1">
          <a:noFill/>
          <a:miter lim="800000"/>
          <a:headEnd/>
          <a:tailEnd type="none" w="med" len="med"/>
        </a:ln>
        <a:effectLst/>
      </xdr:spPr>
    </xdr:pic>
    <xdr:clientData fPrintsWithSheet="0"/>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33</xdr:row>
      <xdr:rowOff>104775</xdr:rowOff>
    </xdr:from>
    <xdr:to>
      <xdr:col>8</xdr:col>
      <xdr:colOff>600075</xdr:colOff>
      <xdr:row>55</xdr:row>
      <xdr:rowOff>28575</xdr:rowOff>
    </xdr:to>
    <xdr:sp macro="" textlink="">
      <xdr:nvSpPr>
        <xdr:cNvPr id="2" name="Rectangle 80">
          <a:extLst>
            <a:ext uri="{FF2B5EF4-FFF2-40B4-BE49-F238E27FC236}">
              <a16:creationId xmlns:a16="http://schemas.microsoft.com/office/drawing/2014/main" id="{00000000-0008-0000-0100-000002000000}"/>
            </a:ext>
          </a:extLst>
        </xdr:cNvPr>
        <xdr:cNvSpPr>
          <a:spLocks noChangeArrowheads="1"/>
        </xdr:cNvSpPr>
      </xdr:nvSpPr>
      <xdr:spPr bwMode="auto">
        <a:xfrm>
          <a:off x="0" y="5448300"/>
          <a:ext cx="5476875" cy="3486150"/>
        </a:xfrm>
        <a:prstGeom prst="rect">
          <a:avLst/>
        </a:prstGeom>
        <a:solidFill>
          <a:srgbClr val="E1EAE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wrap="square" lIns="234000" rIns="234000"/>
        <a:lstStyle>
          <a:defPPr>
            <a:defRPr lang="en-US"/>
          </a:defPPr>
          <a:lvl1pPr algn="l" rtl="0" eaLnBrk="0" fontAlgn="base" hangingPunct="0">
            <a:spcBef>
              <a:spcPct val="0"/>
            </a:spcBef>
            <a:spcAft>
              <a:spcPct val="0"/>
            </a:spcAft>
            <a:defRPr sz="900" kern="1200">
              <a:solidFill>
                <a:schemeClr val="tx1"/>
              </a:solidFill>
              <a:latin typeface="Times New Roman" panose="02020603050405020304" pitchFamily="18" charset="0"/>
              <a:ea typeface="+mn-ea"/>
              <a:cs typeface="+mn-cs"/>
            </a:defRPr>
          </a:lvl1pPr>
          <a:lvl2pPr marL="496888" indent="-39688" algn="l" rtl="0" eaLnBrk="0" fontAlgn="base" hangingPunct="0">
            <a:spcBef>
              <a:spcPct val="0"/>
            </a:spcBef>
            <a:spcAft>
              <a:spcPct val="0"/>
            </a:spcAft>
            <a:defRPr sz="900" kern="1200">
              <a:solidFill>
                <a:schemeClr val="tx1"/>
              </a:solidFill>
              <a:latin typeface="Times New Roman" panose="02020603050405020304" pitchFamily="18" charset="0"/>
              <a:ea typeface="+mn-ea"/>
              <a:cs typeface="+mn-cs"/>
            </a:defRPr>
          </a:lvl2pPr>
          <a:lvl3pPr marL="995363" indent="-80963" algn="l" rtl="0" eaLnBrk="0" fontAlgn="base" hangingPunct="0">
            <a:spcBef>
              <a:spcPct val="0"/>
            </a:spcBef>
            <a:spcAft>
              <a:spcPct val="0"/>
            </a:spcAft>
            <a:defRPr sz="900" kern="1200">
              <a:solidFill>
                <a:schemeClr val="tx1"/>
              </a:solidFill>
              <a:latin typeface="Times New Roman" panose="02020603050405020304" pitchFamily="18" charset="0"/>
              <a:ea typeface="+mn-ea"/>
              <a:cs typeface="+mn-cs"/>
            </a:defRPr>
          </a:lvl3pPr>
          <a:lvl4pPr marL="1492250" indent="-120650" algn="l" rtl="0" eaLnBrk="0" fontAlgn="base" hangingPunct="0">
            <a:spcBef>
              <a:spcPct val="0"/>
            </a:spcBef>
            <a:spcAft>
              <a:spcPct val="0"/>
            </a:spcAft>
            <a:defRPr sz="900" kern="1200">
              <a:solidFill>
                <a:schemeClr val="tx1"/>
              </a:solidFill>
              <a:latin typeface="Times New Roman" panose="02020603050405020304" pitchFamily="18" charset="0"/>
              <a:ea typeface="+mn-ea"/>
              <a:cs typeface="+mn-cs"/>
            </a:defRPr>
          </a:lvl4pPr>
          <a:lvl5pPr marL="1990725" indent="-161925" algn="l" rtl="0" eaLnBrk="0" fontAlgn="base" hangingPunct="0">
            <a:spcBef>
              <a:spcPct val="0"/>
            </a:spcBef>
            <a:spcAft>
              <a:spcPct val="0"/>
            </a:spcAft>
            <a:defRPr sz="900" kern="1200">
              <a:solidFill>
                <a:schemeClr val="tx1"/>
              </a:solidFill>
              <a:latin typeface="Times New Roman" panose="02020603050405020304" pitchFamily="18" charset="0"/>
              <a:ea typeface="+mn-ea"/>
              <a:cs typeface="+mn-cs"/>
            </a:defRPr>
          </a:lvl5pPr>
          <a:lvl6pPr marL="2286000" algn="l" defTabSz="914400" rtl="0" eaLnBrk="1" latinLnBrk="0" hangingPunct="1">
            <a:defRPr sz="900" kern="1200">
              <a:solidFill>
                <a:schemeClr val="tx1"/>
              </a:solidFill>
              <a:latin typeface="Times New Roman" panose="02020603050405020304" pitchFamily="18" charset="0"/>
              <a:ea typeface="+mn-ea"/>
              <a:cs typeface="+mn-cs"/>
            </a:defRPr>
          </a:lvl6pPr>
          <a:lvl7pPr marL="2743200" algn="l" defTabSz="914400" rtl="0" eaLnBrk="1" latinLnBrk="0" hangingPunct="1">
            <a:defRPr sz="900" kern="1200">
              <a:solidFill>
                <a:schemeClr val="tx1"/>
              </a:solidFill>
              <a:latin typeface="Times New Roman" panose="02020603050405020304" pitchFamily="18" charset="0"/>
              <a:ea typeface="+mn-ea"/>
              <a:cs typeface="+mn-cs"/>
            </a:defRPr>
          </a:lvl7pPr>
          <a:lvl8pPr marL="3200400" algn="l" defTabSz="914400" rtl="0" eaLnBrk="1" latinLnBrk="0" hangingPunct="1">
            <a:defRPr sz="900" kern="1200">
              <a:solidFill>
                <a:schemeClr val="tx1"/>
              </a:solidFill>
              <a:latin typeface="Times New Roman" panose="02020603050405020304" pitchFamily="18" charset="0"/>
              <a:ea typeface="+mn-ea"/>
              <a:cs typeface="+mn-cs"/>
            </a:defRPr>
          </a:lvl8pPr>
          <a:lvl9pPr marL="3657600" algn="l" defTabSz="914400" rtl="0" eaLnBrk="1" latinLnBrk="0" hangingPunct="1">
            <a:defRPr sz="900" kern="1200">
              <a:solidFill>
                <a:schemeClr val="tx1"/>
              </a:solidFill>
              <a:latin typeface="Times New Roman" panose="02020603050405020304" pitchFamily="18" charset="0"/>
              <a:ea typeface="+mn-ea"/>
              <a:cs typeface="+mn-cs"/>
            </a:defRPr>
          </a:lvl9pPr>
        </a:lstStyle>
        <a:p>
          <a:pPr algn="just">
            <a:lnSpc>
              <a:spcPct val="130000"/>
            </a:lnSpc>
            <a:spcAft>
              <a:spcPts val="1000"/>
            </a:spcAft>
          </a:pPr>
          <a:r>
            <a:rPr lang="pt-PT" altLang="pt-PT" b="1">
              <a:solidFill>
                <a:srgbClr val="415263"/>
              </a:solidFill>
              <a:latin typeface="Arial" panose="020B0604020202020204" pitchFamily="34" charset="0"/>
            </a:rPr>
            <a:t>MINISTÉRIO DO TRABALHO, SOLIDARIEDADE E SEGURANÇA SOCIAL</a:t>
          </a:r>
        </a:p>
        <a:p>
          <a:pPr algn="just">
            <a:lnSpc>
              <a:spcPct val="130000"/>
            </a:lnSpc>
            <a:spcAft>
              <a:spcPts val="1000"/>
            </a:spcAft>
          </a:pPr>
          <a:r>
            <a:rPr lang="pt-PT" altLang="pt-PT" b="1">
              <a:solidFill>
                <a:srgbClr val="415263"/>
              </a:solidFill>
              <a:latin typeface="Arial" panose="020B0604020202020204" pitchFamily="34" charset="0"/>
            </a:rPr>
            <a:t>Título:</a:t>
          </a:r>
          <a:r>
            <a:rPr lang="pt-PT" altLang="pt-PT">
              <a:solidFill>
                <a:srgbClr val="415263"/>
              </a:solidFill>
              <a:latin typeface="Arial" panose="020B0604020202020204" pitchFamily="34" charset="0"/>
            </a:rPr>
            <a:t> Séries Cronológicas QUADROS DE PESSOAL 2013 - 2023</a:t>
          </a:r>
        </a:p>
        <a:p>
          <a:pPr algn="just">
            <a:lnSpc>
              <a:spcPct val="130000"/>
            </a:lnSpc>
            <a:spcAft>
              <a:spcPct val="20000"/>
            </a:spcAft>
          </a:pPr>
          <a:r>
            <a:rPr lang="pt-PT" altLang="pt-PT" b="1">
              <a:solidFill>
                <a:srgbClr val="415263"/>
              </a:solidFill>
              <a:latin typeface="Arial" panose="020B0604020202020204" pitchFamily="34" charset="0"/>
            </a:rPr>
            <a:t>Autor:</a:t>
          </a:r>
          <a:r>
            <a:rPr lang="pt-PT" altLang="pt-PT">
              <a:solidFill>
                <a:srgbClr val="415263"/>
              </a:solidFill>
              <a:latin typeface="Arial" panose="020B0604020202020204" pitchFamily="34" charset="0"/>
            </a:rPr>
            <a:t> Gabinete de Estratégia e Planeamento (GEP)</a:t>
          </a:r>
        </a:p>
        <a:p>
          <a:pPr algn="ctr"/>
          <a:r>
            <a:rPr lang="pt-PT" altLang="pt-PT"/>
            <a:t> </a:t>
          </a:r>
        </a:p>
        <a:p>
          <a:pPr algn="just">
            <a:spcAft>
              <a:spcPct val="40000"/>
            </a:spcAft>
          </a:pPr>
          <a:r>
            <a:rPr lang="pt-PT" altLang="pt-PT">
              <a:solidFill>
                <a:srgbClr val="415263"/>
              </a:solidFill>
              <a:latin typeface="Arial" panose="020B0604020202020204" pitchFamily="34" charset="0"/>
            </a:rPr>
            <a:t>Praça de Londres n.º 2 - 5.º andar</a:t>
          </a:r>
        </a:p>
        <a:p>
          <a:r>
            <a:rPr lang="pt-PT" altLang="pt-PT">
              <a:solidFill>
                <a:srgbClr val="415263"/>
              </a:solidFill>
              <a:latin typeface="Arial" panose="020B0604020202020204" pitchFamily="34" charset="0"/>
            </a:rPr>
            <a:t>1049-056 LISBOA </a:t>
          </a:r>
        </a:p>
        <a:p>
          <a:r>
            <a:rPr lang="pt-PT" altLang="pt-PT">
              <a:solidFill>
                <a:srgbClr val="415263"/>
              </a:solidFill>
              <a:latin typeface="Arial" panose="020B0604020202020204" pitchFamily="34" charset="0"/>
              <a:sym typeface="Wingdings" panose="05000000000000000000" pitchFamily="2" charset="2"/>
            </a:rPr>
            <a:t></a:t>
          </a:r>
          <a:r>
            <a:rPr lang="pt-PT" altLang="pt-PT">
              <a:solidFill>
                <a:srgbClr val="415263"/>
              </a:solidFill>
              <a:latin typeface="Arial" panose="020B0604020202020204" pitchFamily="34" charset="0"/>
            </a:rPr>
            <a:t> 21 115 50 00</a:t>
          </a:r>
        </a:p>
        <a:p>
          <a:pPr algn="just">
            <a:lnSpc>
              <a:spcPct val="130000"/>
            </a:lnSpc>
            <a:spcBef>
              <a:spcPts val="600"/>
            </a:spcBef>
            <a:spcAft>
              <a:spcPts val="1000"/>
            </a:spcAft>
          </a:pPr>
          <a:r>
            <a:rPr lang="pt-PT" altLang="pt-PT" i="1">
              <a:solidFill>
                <a:srgbClr val="415263"/>
              </a:solidFill>
              <a:latin typeface="Arial" panose="020B0604020202020204" pitchFamily="34" charset="0"/>
            </a:rPr>
            <a:t>e-mail</a:t>
          </a:r>
          <a:r>
            <a:rPr lang="pt-PT" altLang="pt-PT" b="1" i="1">
              <a:solidFill>
                <a:srgbClr val="415263"/>
              </a:solidFill>
              <a:latin typeface="Arial" panose="020B0604020202020204" pitchFamily="34" charset="0"/>
            </a:rPr>
            <a:t>:</a:t>
          </a:r>
          <a:r>
            <a:rPr lang="pt-PT" altLang="pt-PT">
              <a:solidFill>
                <a:srgbClr val="415263"/>
              </a:solidFill>
              <a:latin typeface="Arial" panose="020B0604020202020204" pitchFamily="34" charset="0"/>
            </a:rPr>
            <a:t> gep.</a:t>
          </a:r>
          <a:r>
            <a:rPr lang="pt-PT" altLang="pt-PT" i="1">
              <a:solidFill>
                <a:srgbClr val="415263"/>
              </a:solidFill>
              <a:latin typeface="Arial" panose="020B0604020202020204" pitchFamily="34" charset="0"/>
            </a:rPr>
            <a:t>dados@gep.mtsss.pt </a:t>
          </a:r>
        </a:p>
        <a:p>
          <a:pPr algn="just">
            <a:lnSpc>
              <a:spcPct val="130000"/>
            </a:lnSpc>
            <a:spcAft>
              <a:spcPts val="1000"/>
            </a:spcAft>
          </a:pPr>
          <a:r>
            <a:rPr lang="pt-PT" altLang="pt-PT" i="1">
              <a:solidFill>
                <a:srgbClr val="415263"/>
              </a:solidFill>
              <a:latin typeface="Arial" panose="020B0604020202020204" pitchFamily="34" charset="0"/>
            </a:rPr>
            <a:t>Internet</a:t>
          </a:r>
          <a:r>
            <a:rPr lang="pt-PT" altLang="pt-PT" b="1" i="1">
              <a:solidFill>
                <a:srgbClr val="415263"/>
              </a:solidFill>
              <a:latin typeface="Arial" panose="020B0604020202020204" pitchFamily="34" charset="0"/>
            </a:rPr>
            <a:t>:</a:t>
          </a:r>
          <a:r>
            <a:rPr lang="pt-PT" altLang="pt-PT">
              <a:solidFill>
                <a:srgbClr val="415263"/>
              </a:solidFill>
              <a:latin typeface="Arial" panose="020B0604020202020204" pitchFamily="34" charset="0"/>
            </a:rPr>
            <a:t> </a:t>
          </a:r>
          <a:r>
            <a:rPr lang="pt-PT" altLang="pt-PT" i="1">
              <a:solidFill>
                <a:srgbClr val="415263"/>
              </a:solidFill>
              <a:latin typeface="Arial" panose="020B0604020202020204" pitchFamily="34" charset="0"/>
            </a:rPr>
            <a:t>http://www.gep.mtsss.gov.pt</a:t>
          </a:r>
        </a:p>
        <a:p>
          <a:pPr algn="just">
            <a:lnSpc>
              <a:spcPct val="130000"/>
            </a:lnSpc>
            <a:spcAft>
              <a:spcPts val="1000"/>
            </a:spcAft>
          </a:pPr>
          <a:r>
            <a:rPr lang="pt-PT" altLang="pt-PT" b="1">
              <a:solidFill>
                <a:srgbClr val="415263"/>
              </a:solidFill>
              <a:latin typeface="Arial" panose="020B0604020202020204" pitchFamily="34" charset="0"/>
            </a:rPr>
            <a:t>Formato:</a:t>
          </a:r>
          <a:r>
            <a:rPr lang="pt-PT" altLang="pt-PT">
              <a:solidFill>
                <a:srgbClr val="415263"/>
              </a:solidFill>
              <a:latin typeface="Arial" panose="020B0604020202020204" pitchFamily="34" charset="0"/>
            </a:rPr>
            <a:t> publicação em formato eletrónico, preparada para impressão frente e verso.</a:t>
          </a:r>
        </a:p>
        <a:p>
          <a:pPr algn="just">
            <a:lnSpc>
              <a:spcPct val="130000"/>
            </a:lnSpc>
            <a:spcAft>
              <a:spcPts val="1000"/>
            </a:spcAft>
          </a:pPr>
          <a:r>
            <a:rPr lang="pt-PT" altLang="pt-PT" b="1">
              <a:solidFill>
                <a:srgbClr val="415263"/>
              </a:solidFill>
              <a:latin typeface="Arial" panose="020B0604020202020204" pitchFamily="34" charset="0"/>
            </a:rPr>
            <a:t>Periodicidade:</a:t>
          </a:r>
          <a:r>
            <a:rPr lang="pt-PT" altLang="pt-PT">
              <a:solidFill>
                <a:srgbClr val="415263"/>
              </a:solidFill>
              <a:latin typeface="Arial" panose="020B0604020202020204" pitchFamily="34" charset="0"/>
            </a:rPr>
            <a:t> Pontual</a:t>
          </a:r>
        </a:p>
        <a:p>
          <a:pPr algn="just">
            <a:lnSpc>
              <a:spcPct val="130000"/>
            </a:lnSpc>
            <a:spcAft>
              <a:spcPts val="1000"/>
            </a:spcAft>
          </a:pPr>
          <a:r>
            <a:rPr lang="pt-PT" altLang="pt-PT" b="1">
              <a:solidFill>
                <a:srgbClr val="415263"/>
              </a:solidFill>
              <a:latin typeface="Arial" panose="020B0604020202020204" pitchFamily="34" charset="0"/>
            </a:rPr>
            <a:t>Data de disponibilização: </a:t>
          </a:r>
          <a:r>
            <a:rPr lang="pt-PT" altLang="pt-PT" b="0">
              <a:solidFill>
                <a:srgbClr val="415263"/>
              </a:solidFill>
              <a:latin typeface="Arial" panose="020B0604020202020204" pitchFamily="34" charset="0"/>
            </a:rPr>
            <a:t>16</a:t>
          </a:r>
          <a:r>
            <a:rPr lang="pt-PT" altLang="pt-PT">
              <a:solidFill>
                <a:srgbClr val="415263"/>
              </a:solidFill>
              <a:latin typeface="Arial" panose="020B0604020202020204" pitchFamily="34" charset="0"/>
            </a:rPr>
            <a:t> de maio de 2025</a:t>
          </a:r>
        </a:p>
      </xdr:txBody>
    </xdr:sp>
    <xdr:clientData/>
  </xdr:twoCellAnchor>
  <xdr:twoCellAnchor>
    <xdr:from>
      <xdr:col>0</xdr:col>
      <xdr:colOff>0</xdr:colOff>
      <xdr:row>31</xdr:row>
      <xdr:rowOff>0</xdr:rowOff>
    </xdr:from>
    <xdr:to>
      <xdr:col>6</xdr:col>
      <xdr:colOff>566738</xdr:colOff>
      <xdr:row>32</xdr:row>
      <xdr:rowOff>150812</xdr:rowOff>
    </xdr:to>
    <xdr:sp macro="" textlink="">
      <xdr:nvSpPr>
        <xdr:cNvPr id="3" name="Rectangle 2">
          <a:extLst>
            <a:ext uri="{FF2B5EF4-FFF2-40B4-BE49-F238E27FC236}">
              <a16:creationId xmlns:a16="http://schemas.microsoft.com/office/drawing/2014/main" id="{00000000-0008-0000-0100-000003000000}"/>
            </a:ext>
          </a:extLst>
        </xdr:cNvPr>
        <xdr:cNvSpPr>
          <a:spLocks noChangeArrowheads="1"/>
        </xdr:cNvSpPr>
      </xdr:nvSpPr>
      <xdr:spPr bwMode="auto">
        <a:xfrm>
          <a:off x="0" y="5019675"/>
          <a:ext cx="4224338" cy="312737"/>
        </a:xfrm>
        <a:prstGeom prst="rect">
          <a:avLst/>
        </a:prstGeom>
        <a:solidFill>
          <a:srgbClr val="00467A"/>
        </a:solidFill>
        <a:ln>
          <a:noFill/>
        </a:ln>
        <a:extLst>
          <a:ext uri="{91240B29-F687-4F45-9708-019B960494DF}">
            <a14:hiddenLine xmlns:a14="http://schemas.microsoft.com/office/drawing/2010/main" w="9525">
              <a:solidFill>
                <a:srgbClr val="000000"/>
              </a:solidFill>
              <a:miter lim="800000"/>
              <a:headEnd/>
              <a:tailEnd/>
            </a14:hiddenLine>
          </a:ext>
        </a:extLst>
      </xdr:spPr>
      <xdr:txBody>
        <a:bodyPr wrap="square" lIns="95537" tIns="47768" rIns="95537" bIns="47768" anchor="ctr"/>
        <a:lstStyle>
          <a:defPPr>
            <a:defRPr lang="en-US"/>
          </a:defPPr>
          <a:lvl1pPr algn="l" rtl="0" eaLnBrk="0" fontAlgn="base" hangingPunct="0">
            <a:spcBef>
              <a:spcPct val="0"/>
            </a:spcBef>
            <a:spcAft>
              <a:spcPct val="0"/>
            </a:spcAft>
            <a:defRPr sz="900" kern="1200">
              <a:solidFill>
                <a:schemeClr val="tx1"/>
              </a:solidFill>
              <a:latin typeface="Times New Roman" panose="02020603050405020304" pitchFamily="18" charset="0"/>
              <a:ea typeface="+mn-ea"/>
              <a:cs typeface="+mn-cs"/>
            </a:defRPr>
          </a:lvl1pPr>
          <a:lvl2pPr marL="496888" indent="-39688" algn="l" rtl="0" eaLnBrk="0" fontAlgn="base" hangingPunct="0">
            <a:spcBef>
              <a:spcPct val="0"/>
            </a:spcBef>
            <a:spcAft>
              <a:spcPct val="0"/>
            </a:spcAft>
            <a:defRPr sz="900" kern="1200">
              <a:solidFill>
                <a:schemeClr val="tx1"/>
              </a:solidFill>
              <a:latin typeface="Times New Roman" panose="02020603050405020304" pitchFamily="18" charset="0"/>
              <a:ea typeface="+mn-ea"/>
              <a:cs typeface="+mn-cs"/>
            </a:defRPr>
          </a:lvl2pPr>
          <a:lvl3pPr marL="995363" indent="-80963" algn="l" rtl="0" eaLnBrk="0" fontAlgn="base" hangingPunct="0">
            <a:spcBef>
              <a:spcPct val="0"/>
            </a:spcBef>
            <a:spcAft>
              <a:spcPct val="0"/>
            </a:spcAft>
            <a:defRPr sz="900" kern="1200">
              <a:solidFill>
                <a:schemeClr val="tx1"/>
              </a:solidFill>
              <a:latin typeface="Times New Roman" panose="02020603050405020304" pitchFamily="18" charset="0"/>
              <a:ea typeface="+mn-ea"/>
              <a:cs typeface="+mn-cs"/>
            </a:defRPr>
          </a:lvl3pPr>
          <a:lvl4pPr marL="1492250" indent="-120650" algn="l" rtl="0" eaLnBrk="0" fontAlgn="base" hangingPunct="0">
            <a:spcBef>
              <a:spcPct val="0"/>
            </a:spcBef>
            <a:spcAft>
              <a:spcPct val="0"/>
            </a:spcAft>
            <a:defRPr sz="900" kern="1200">
              <a:solidFill>
                <a:schemeClr val="tx1"/>
              </a:solidFill>
              <a:latin typeface="Times New Roman" panose="02020603050405020304" pitchFamily="18" charset="0"/>
              <a:ea typeface="+mn-ea"/>
              <a:cs typeface="+mn-cs"/>
            </a:defRPr>
          </a:lvl4pPr>
          <a:lvl5pPr marL="1990725" indent="-161925" algn="l" rtl="0" eaLnBrk="0" fontAlgn="base" hangingPunct="0">
            <a:spcBef>
              <a:spcPct val="0"/>
            </a:spcBef>
            <a:spcAft>
              <a:spcPct val="0"/>
            </a:spcAft>
            <a:defRPr sz="900" kern="1200">
              <a:solidFill>
                <a:schemeClr val="tx1"/>
              </a:solidFill>
              <a:latin typeface="Times New Roman" panose="02020603050405020304" pitchFamily="18" charset="0"/>
              <a:ea typeface="+mn-ea"/>
              <a:cs typeface="+mn-cs"/>
            </a:defRPr>
          </a:lvl5pPr>
          <a:lvl6pPr marL="2286000" algn="l" defTabSz="914400" rtl="0" eaLnBrk="1" latinLnBrk="0" hangingPunct="1">
            <a:defRPr sz="900" kern="1200">
              <a:solidFill>
                <a:schemeClr val="tx1"/>
              </a:solidFill>
              <a:latin typeface="Times New Roman" panose="02020603050405020304" pitchFamily="18" charset="0"/>
              <a:ea typeface="+mn-ea"/>
              <a:cs typeface="+mn-cs"/>
            </a:defRPr>
          </a:lvl6pPr>
          <a:lvl7pPr marL="2743200" algn="l" defTabSz="914400" rtl="0" eaLnBrk="1" latinLnBrk="0" hangingPunct="1">
            <a:defRPr sz="900" kern="1200">
              <a:solidFill>
                <a:schemeClr val="tx1"/>
              </a:solidFill>
              <a:latin typeface="Times New Roman" panose="02020603050405020304" pitchFamily="18" charset="0"/>
              <a:ea typeface="+mn-ea"/>
              <a:cs typeface="+mn-cs"/>
            </a:defRPr>
          </a:lvl7pPr>
          <a:lvl8pPr marL="3200400" algn="l" defTabSz="914400" rtl="0" eaLnBrk="1" latinLnBrk="0" hangingPunct="1">
            <a:defRPr sz="900" kern="1200">
              <a:solidFill>
                <a:schemeClr val="tx1"/>
              </a:solidFill>
              <a:latin typeface="Times New Roman" panose="02020603050405020304" pitchFamily="18" charset="0"/>
              <a:ea typeface="+mn-ea"/>
              <a:cs typeface="+mn-cs"/>
            </a:defRPr>
          </a:lvl8pPr>
          <a:lvl9pPr marL="3657600" algn="l" defTabSz="914400" rtl="0" eaLnBrk="1" latinLnBrk="0" hangingPunct="1">
            <a:defRPr sz="900" kern="1200">
              <a:solidFill>
                <a:schemeClr val="tx1"/>
              </a:solidFill>
              <a:latin typeface="Times New Roman" panose="02020603050405020304" pitchFamily="18" charset="0"/>
              <a:ea typeface="+mn-ea"/>
              <a:cs typeface="+mn-cs"/>
            </a:defRPr>
          </a:lvl9pPr>
        </a:lstStyle>
        <a:p>
          <a:r>
            <a:rPr lang="pt-PT" altLang="pt-PT" b="1">
              <a:solidFill>
                <a:schemeClr val="bg1"/>
              </a:solidFill>
              <a:latin typeface="Arial" panose="020B0604020202020204" pitchFamily="34" charset="0"/>
            </a:rPr>
            <a:t>Ficha Técnica</a:t>
          </a:r>
        </a:p>
      </xdr:txBody>
    </xdr:sp>
    <xdr:clientData/>
  </xdr:twoCellAnchor>
</xdr:wsDr>
</file>

<file path=xl/drawings/drawing20.xml><?xml version="1.0" encoding="utf-8"?>
<xdr:wsDr xmlns:xdr="http://schemas.openxmlformats.org/drawingml/2006/spreadsheetDrawing" xmlns:a="http://schemas.openxmlformats.org/drawingml/2006/main">
  <xdr:twoCellAnchor editAs="absolute">
    <xdr:from>
      <xdr:col>10</xdr:col>
      <xdr:colOff>200025</xdr:colOff>
      <xdr:row>0</xdr:row>
      <xdr:rowOff>266700</xdr:rowOff>
    </xdr:from>
    <xdr:to>
      <xdr:col>11</xdr:col>
      <xdr:colOff>495300</xdr:colOff>
      <xdr:row>2</xdr:row>
      <xdr:rowOff>28575</xdr:rowOff>
    </xdr:to>
    <xdr:pic>
      <xdr:nvPicPr>
        <xdr:cNvPr id="2" name="Picture 4">
          <a:hlinkClick xmlns:r="http://schemas.openxmlformats.org/officeDocument/2006/relationships" r:id="rId1"/>
          <a:extLst>
            <a:ext uri="{FF2B5EF4-FFF2-40B4-BE49-F238E27FC236}">
              <a16:creationId xmlns:a16="http://schemas.microsoft.com/office/drawing/2014/main" id="{00000000-0008-0000-1100-000002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724525" y="266700"/>
          <a:ext cx="800100" cy="314325"/>
        </a:xfrm>
        <a:prstGeom prst="rect">
          <a:avLst/>
        </a:prstGeom>
        <a:noFill/>
        <a:ln w="1">
          <a:noFill/>
          <a:miter lim="800000"/>
          <a:headEnd/>
          <a:tailEnd type="none" w="med" len="med"/>
        </a:ln>
        <a:effectLst/>
      </xdr:spPr>
    </xdr:pic>
    <xdr:clientData fPrintsWithSheet="0"/>
  </xdr:twoCellAnchor>
</xdr:wsDr>
</file>

<file path=xl/drawings/drawing21.xml><?xml version="1.0" encoding="utf-8"?>
<xdr:wsDr xmlns:xdr="http://schemas.openxmlformats.org/drawingml/2006/spreadsheetDrawing" xmlns:a="http://schemas.openxmlformats.org/drawingml/2006/main">
  <xdr:twoCellAnchor editAs="absolute">
    <xdr:from>
      <xdr:col>10</xdr:col>
      <xdr:colOff>38100</xdr:colOff>
      <xdr:row>0</xdr:row>
      <xdr:rowOff>276225</xdr:rowOff>
    </xdr:from>
    <xdr:to>
      <xdr:col>11</xdr:col>
      <xdr:colOff>333275</xdr:colOff>
      <xdr:row>2</xdr:row>
      <xdr:rowOff>38061</xdr:rowOff>
    </xdr:to>
    <xdr:pic>
      <xdr:nvPicPr>
        <xdr:cNvPr id="2" name="Picture 4">
          <a:hlinkClick xmlns:r="http://schemas.openxmlformats.org/officeDocument/2006/relationships" r:id="rId1"/>
          <a:extLst>
            <a:ext uri="{FF2B5EF4-FFF2-40B4-BE49-F238E27FC236}">
              <a16:creationId xmlns:a16="http://schemas.microsoft.com/office/drawing/2014/main" id="{50913F82-F59B-4871-8B12-0223E9680064}"/>
            </a:ext>
          </a:extLst>
        </xdr:cNvPr>
        <xdr:cNvPicPr>
          <a:picLocks noChangeAspect="1" noChangeArrowheads="1"/>
        </xdr:cNvPicPr>
      </xdr:nvPicPr>
      <xdr:blipFill>
        <a:blip xmlns:r="http://schemas.openxmlformats.org/officeDocument/2006/relationships" r:embed="rId2" cstate="print"/>
        <a:stretch>
          <a:fillRect/>
        </a:stretch>
      </xdr:blipFill>
      <xdr:spPr bwMode="auto">
        <a:xfrm>
          <a:off x="6210300" y="276225"/>
          <a:ext cx="800000" cy="314286"/>
        </a:xfrm>
        <a:prstGeom prst="rect">
          <a:avLst/>
        </a:prstGeom>
        <a:noFill/>
        <a:ln w="1">
          <a:noFill/>
          <a:miter lim="800000"/>
          <a:headEnd/>
          <a:tailEnd type="none" w="med" len="med"/>
        </a:ln>
        <a:effectLst/>
      </xdr:spPr>
    </xdr:pic>
    <xdr:clientData fPrintsWithSheet="0"/>
  </xdr:twoCellAnchor>
</xdr:wsDr>
</file>

<file path=xl/drawings/drawing22.xml><?xml version="1.0" encoding="utf-8"?>
<xdr:wsDr xmlns:xdr="http://schemas.openxmlformats.org/drawingml/2006/spreadsheetDrawing" xmlns:a="http://schemas.openxmlformats.org/drawingml/2006/main">
  <xdr:twoCellAnchor editAs="absolute">
    <xdr:from>
      <xdr:col>11</xdr:col>
      <xdr:colOff>133350</xdr:colOff>
      <xdr:row>0</xdr:row>
      <xdr:rowOff>266700</xdr:rowOff>
    </xdr:from>
    <xdr:to>
      <xdr:col>12</xdr:col>
      <xdr:colOff>428625</xdr:colOff>
      <xdr:row>2</xdr:row>
      <xdr:rowOff>28575</xdr:rowOff>
    </xdr:to>
    <xdr:pic>
      <xdr:nvPicPr>
        <xdr:cNvPr id="2" name="Picture 4">
          <a:hlinkClick xmlns:r="http://schemas.openxmlformats.org/officeDocument/2006/relationships" r:id="rId1"/>
          <a:extLst>
            <a:ext uri="{FF2B5EF4-FFF2-40B4-BE49-F238E27FC236}">
              <a16:creationId xmlns:a16="http://schemas.microsoft.com/office/drawing/2014/main" id="{00000000-0008-0000-1200-000002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19775" y="266700"/>
          <a:ext cx="800100" cy="314325"/>
        </a:xfrm>
        <a:prstGeom prst="rect">
          <a:avLst/>
        </a:prstGeom>
        <a:noFill/>
        <a:ln w="1">
          <a:noFill/>
          <a:miter lim="800000"/>
          <a:headEnd/>
          <a:tailEnd type="none" w="med" len="med"/>
        </a:ln>
        <a:effectLst/>
      </xdr:spPr>
    </xdr:pic>
    <xdr:clientData fPrintsWithSheet="0"/>
  </xdr:twoCellAnchor>
</xdr:wsDr>
</file>

<file path=xl/drawings/drawing23.xml><?xml version="1.0" encoding="utf-8"?>
<xdr:wsDr xmlns:xdr="http://schemas.openxmlformats.org/drawingml/2006/spreadsheetDrawing" xmlns:a="http://schemas.openxmlformats.org/drawingml/2006/main">
  <xdr:twoCellAnchor editAs="absolute">
    <xdr:from>
      <xdr:col>11</xdr:col>
      <xdr:colOff>104775</xdr:colOff>
      <xdr:row>0</xdr:row>
      <xdr:rowOff>276225</xdr:rowOff>
    </xdr:from>
    <xdr:to>
      <xdr:col>12</xdr:col>
      <xdr:colOff>400050</xdr:colOff>
      <xdr:row>2</xdr:row>
      <xdr:rowOff>38100</xdr:rowOff>
    </xdr:to>
    <xdr:pic>
      <xdr:nvPicPr>
        <xdr:cNvPr id="3" name="Picture 4">
          <a:hlinkClick xmlns:r="http://schemas.openxmlformats.org/officeDocument/2006/relationships" r:id="rId1"/>
          <a:extLst>
            <a:ext uri="{FF2B5EF4-FFF2-40B4-BE49-F238E27FC236}">
              <a16:creationId xmlns:a16="http://schemas.microsoft.com/office/drawing/2014/main" id="{00000000-0008-0000-1300-000003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6448425" y="276225"/>
          <a:ext cx="800100" cy="314325"/>
        </a:xfrm>
        <a:prstGeom prst="rect">
          <a:avLst/>
        </a:prstGeom>
        <a:noFill/>
        <a:ln w="1">
          <a:noFill/>
          <a:miter lim="800000"/>
          <a:headEnd/>
          <a:tailEnd type="none" w="med" len="med"/>
        </a:ln>
        <a:effectLst/>
      </xdr:spPr>
    </xdr:pic>
    <xdr:clientData fPrintsWithSheet="0"/>
  </xdr:twoCellAnchor>
</xdr:wsDr>
</file>

<file path=xl/drawings/drawing24.xml><?xml version="1.0" encoding="utf-8"?>
<xdr:wsDr xmlns:xdr="http://schemas.openxmlformats.org/drawingml/2006/spreadsheetDrawing" xmlns:a="http://schemas.openxmlformats.org/drawingml/2006/main">
  <xdr:twoCellAnchor editAs="absolute">
    <xdr:from>
      <xdr:col>11</xdr:col>
      <xdr:colOff>377825</xdr:colOff>
      <xdr:row>0</xdr:row>
      <xdr:rowOff>133350</xdr:rowOff>
    </xdr:from>
    <xdr:to>
      <xdr:col>13</xdr:col>
      <xdr:colOff>111125</xdr:colOff>
      <xdr:row>2</xdr:row>
      <xdr:rowOff>25400</xdr:rowOff>
    </xdr:to>
    <xdr:pic>
      <xdr:nvPicPr>
        <xdr:cNvPr id="3" name="Picture 4">
          <a:hlinkClick xmlns:r="http://schemas.openxmlformats.org/officeDocument/2006/relationships" r:id="rId1"/>
          <a:extLst>
            <a:ext uri="{FF2B5EF4-FFF2-40B4-BE49-F238E27FC236}">
              <a16:creationId xmlns:a16="http://schemas.microsoft.com/office/drawing/2014/main" id="{BF004F86-1C85-4891-851D-E8B1DAA0AF3B}"/>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543925" y="133350"/>
          <a:ext cx="812800" cy="311150"/>
        </a:xfrm>
        <a:prstGeom prst="rect">
          <a:avLst/>
        </a:prstGeom>
        <a:noFill/>
        <a:ln w="1">
          <a:noFill/>
          <a:miter lim="800000"/>
          <a:headEnd/>
          <a:tailEnd type="none" w="med" len="med"/>
        </a:ln>
        <a:effectLst/>
      </xdr:spPr>
    </xdr:pic>
    <xdr:clientData fPrintsWithSheet="0"/>
  </xdr:twoCellAnchor>
</xdr:wsDr>
</file>

<file path=xl/drawings/drawing25.xml><?xml version="1.0" encoding="utf-8"?>
<xdr:wsDr xmlns:xdr="http://schemas.openxmlformats.org/drawingml/2006/spreadsheetDrawing" xmlns:a="http://schemas.openxmlformats.org/drawingml/2006/main">
  <xdr:twoCellAnchor editAs="absolute">
    <xdr:from>
      <xdr:col>10</xdr:col>
      <xdr:colOff>57150</xdr:colOff>
      <xdr:row>0</xdr:row>
      <xdr:rowOff>254000</xdr:rowOff>
    </xdr:from>
    <xdr:to>
      <xdr:col>11</xdr:col>
      <xdr:colOff>349250</xdr:colOff>
      <xdr:row>2</xdr:row>
      <xdr:rowOff>19050</xdr:rowOff>
    </xdr:to>
    <xdr:pic>
      <xdr:nvPicPr>
        <xdr:cNvPr id="2" name="Picture 4">
          <a:hlinkClick xmlns:r="http://schemas.openxmlformats.org/officeDocument/2006/relationships" r:id="rId1"/>
          <a:extLst>
            <a:ext uri="{FF2B5EF4-FFF2-40B4-BE49-F238E27FC236}">
              <a16:creationId xmlns:a16="http://schemas.microsoft.com/office/drawing/2014/main" id="{00000000-0008-0000-1400-000002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6581775" y="257175"/>
          <a:ext cx="800100" cy="314325"/>
        </a:xfrm>
        <a:prstGeom prst="rect">
          <a:avLst/>
        </a:prstGeom>
        <a:noFill/>
        <a:ln w="1">
          <a:noFill/>
          <a:miter lim="800000"/>
          <a:headEnd/>
          <a:tailEnd type="none" w="med" len="med"/>
        </a:ln>
        <a:effectLst/>
      </xdr:spPr>
    </xdr:pic>
    <xdr:clientData fPrintsWithSheet="0"/>
  </xdr:twoCellAnchor>
</xdr:wsDr>
</file>

<file path=xl/drawings/drawing26.xml><?xml version="1.0" encoding="utf-8"?>
<xdr:wsDr xmlns:xdr="http://schemas.openxmlformats.org/drawingml/2006/spreadsheetDrawing" xmlns:a="http://schemas.openxmlformats.org/drawingml/2006/main">
  <xdr:twoCellAnchor>
    <xdr:from>
      <xdr:col>6</xdr:col>
      <xdr:colOff>425450</xdr:colOff>
      <xdr:row>2</xdr:row>
      <xdr:rowOff>28575</xdr:rowOff>
    </xdr:from>
    <xdr:to>
      <xdr:col>10</xdr:col>
      <xdr:colOff>225425</xdr:colOff>
      <xdr:row>2</xdr:row>
      <xdr:rowOff>28575</xdr:rowOff>
    </xdr:to>
    <xdr:sp macro="" textlink="">
      <xdr:nvSpPr>
        <xdr:cNvPr id="2" name="Line 3">
          <a:extLst>
            <a:ext uri="{FF2B5EF4-FFF2-40B4-BE49-F238E27FC236}">
              <a16:creationId xmlns:a16="http://schemas.microsoft.com/office/drawing/2014/main" id="{00000000-0008-0000-1500-000002000000}"/>
            </a:ext>
          </a:extLst>
        </xdr:cNvPr>
        <xdr:cNvSpPr>
          <a:spLocks noChangeShapeType="1"/>
        </xdr:cNvSpPr>
      </xdr:nvSpPr>
      <xdr:spPr bwMode="auto">
        <a:xfrm>
          <a:off x="3911600" y="409575"/>
          <a:ext cx="2124075" cy="0"/>
        </a:xfrm>
        <a:prstGeom prst="line">
          <a:avLst/>
        </a:prstGeom>
        <a:noFill/>
        <a:ln w="25400">
          <a:solidFill>
            <a:schemeClr val="tx1"/>
          </a:solidFill>
          <a:round/>
          <a:headEnd/>
          <a:tailEnd/>
        </a:ln>
        <a:extLst>
          <a:ext uri="{909E8E84-426E-40DD-AFC4-6F175D3DCCD1}">
            <a14:hiddenFill xmlns:a14="http://schemas.microsoft.com/office/drawing/2010/main">
              <a:noFill/>
            </a14:hiddenFill>
          </a:ext>
        </a:extLst>
      </xdr:spPr>
      <xdr:txBody>
        <a:bodyPr wrap="square" lIns="95537" tIns="47768" rIns="95537" bIns="47768" anchor="ctr"/>
        <a:lstStyle>
          <a:defPPr>
            <a:defRPr lang="en-US"/>
          </a:defPPr>
          <a:lvl1pPr algn="ctr" rtl="0" eaLnBrk="0" fontAlgn="base" hangingPunct="0">
            <a:spcBef>
              <a:spcPct val="0"/>
            </a:spcBef>
            <a:spcAft>
              <a:spcPct val="0"/>
            </a:spcAft>
            <a:defRPr sz="2500" kern="1200">
              <a:solidFill>
                <a:schemeClr val="tx1"/>
              </a:solidFill>
              <a:latin typeface="Times New Roman" pitchFamily="18" charset="0"/>
              <a:ea typeface="+mn-ea"/>
              <a:cs typeface="+mn-cs"/>
            </a:defRPr>
          </a:lvl1pPr>
          <a:lvl2pPr marL="476250" indent="-19050" algn="ctr" rtl="0" eaLnBrk="0" fontAlgn="base" hangingPunct="0">
            <a:spcBef>
              <a:spcPct val="0"/>
            </a:spcBef>
            <a:spcAft>
              <a:spcPct val="0"/>
            </a:spcAft>
            <a:defRPr sz="2500" kern="1200">
              <a:solidFill>
                <a:schemeClr val="tx1"/>
              </a:solidFill>
              <a:latin typeface="Times New Roman" pitchFamily="18" charset="0"/>
              <a:ea typeface="+mn-ea"/>
              <a:cs typeface="+mn-cs"/>
            </a:defRPr>
          </a:lvl2pPr>
          <a:lvl3pPr marL="954088" indent="-39688" algn="ctr" rtl="0" eaLnBrk="0" fontAlgn="base" hangingPunct="0">
            <a:spcBef>
              <a:spcPct val="0"/>
            </a:spcBef>
            <a:spcAft>
              <a:spcPct val="0"/>
            </a:spcAft>
            <a:defRPr sz="2500" kern="1200">
              <a:solidFill>
                <a:schemeClr val="tx1"/>
              </a:solidFill>
              <a:latin typeface="Times New Roman" pitchFamily="18" charset="0"/>
              <a:ea typeface="+mn-ea"/>
              <a:cs typeface="+mn-cs"/>
            </a:defRPr>
          </a:lvl3pPr>
          <a:lvl4pPr marL="1431925" indent="-60325" algn="ctr" rtl="0" eaLnBrk="0" fontAlgn="base" hangingPunct="0">
            <a:spcBef>
              <a:spcPct val="0"/>
            </a:spcBef>
            <a:spcAft>
              <a:spcPct val="0"/>
            </a:spcAft>
            <a:defRPr sz="2500" kern="1200">
              <a:solidFill>
                <a:schemeClr val="tx1"/>
              </a:solidFill>
              <a:latin typeface="Times New Roman" pitchFamily="18" charset="0"/>
              <a:ea typeface="+mn-ea"/>
              <a:cs typeface="+mn-cs"/>
            </a:defRPr>
          </a:lvl4pPr>
          <a:lvl5pPr marL="1909763" indent="-80963" algn="ctr" rtl="0" eaLnBrk="0" fontAlgn="base" hangingPunct="0">
            <a:spcBef>
              <a:spcPct val="0"/>
            </a:spcBef>
            <a:spcAft>
              <a:spcPct val="0"/>
            </a:spcAft>
            <a:defRPr sz="2500" kern="1200">
              <a:solidFill>
                <a:schemeClr val="tx1"/>
              </a:solidFill>
              <a:latin typeface="Times New Roman" pitchFamily="18" charset="0"/>
              <a:ea typeface="+mn-ea"/>
              <a:cs typeface="+mn-cs"/>
            </a:defRPr>
          </a:lvl5pPr>
          <a:lvl6pPr marL="2286000" algn="l" defTabSz="914400" rtl="0" eaLnBrk="1" latinLnBrk="0" hangingPunct="1">
            <a:defRPr sz="2500" kern="1200">
              <a:solidFill>
                <a:schemeClr val="tx1"/>
              </a:solidFill>
              <a:latin typeface="Times New Roman" pitchFamily="18" charset="0"/>
              <a:ea typeface="+mn-ea"/>
              <a:cs typeface="+mn-cs"/>
            </a:defRPr>
          </a:lvl6pPr>
          <a:lvl7pPr marL="2743200" algn="l" defTabSz="914400" rtl="0" eaLnBrk="1" latinLnBrk="0" hangingPunct="1">
            <a:defRPr sz="2500" kern="1200">
              <a:solidFill>
                <a:schemeClr val="tx1"/>
              </a:solidFill>
              <a:latin typeface="Times New Roman" pitchFamily="18" charset="0"/>
              <a:ea typeface="+mn-ea"/>
              <a:cs typeface="+mn-cs"/>
            </a:defRPr>
          </a:lvl7pPr>
          <a:lvl8pPr marL="3200400" algn="l" defTabSz="914400" rtl="0" eaLnBrk="1" latinLnBrk="0" hangingPunct="1">
            <a:defRPr sz="2500" kern="1200">
              <a:solidFill>
                <a:schemeClr val="tx1"/>
              </a:solidFill>
              <a:latin typeface="Times New Roman" pitchFamily="18" charset="0"/>
              <a:ea typeface="+mn-ea"/>
              <a:cs typeface="+mn-cs"/>
            </a:defRPr>
          </a:lvl8pPr>
          <a:lvl9pPr marL="3657600" algn="l" defTabSz="914400" rtl="0" eaLnBrk="1" latinLnBrk="0" hangingPunct="1">
            <a:defRPr sz="2500" kern="1200">
              <a:solidFill>
                <a:schemeClr val="tx1"/>
              </a:solidFill>
              <a:latin typeface="Times New Roman" pitchFamily="18" charset="0"/>
              <a:ea typeface="+mn-ea"/>
              <a:cs typeface="+mn-cs"/>
            </a:defRPr>
          </a:lvl9pPr>
        </a:lstStyle>
        <a:p>
          <a:endParaRPr lang="pt-PT"/>
        </a:p>
      </xdr:txBody>
    </xdr:sp>
    <xdr:clientData/>
  </xdr:twoCellAnchor>
  <xdr:twoCellAnchor>
    <xdr:from>
      <xdr:col>9</xdr:col>
      <xdr:colOff>136525</xdr:colOff>
      <xdr:row>7</xdr:row>
      <xdr:rowOff>60325</xdr:rowOff>
    </xdr:from>
    <xdr:to>
      <xdr:col>9</xdr:col>
      <xdr:colOff>355600</xdr:colOff>
      <xdr:row>12</xdr:row>
      <xdr:rowOff>173038</xdr:rowOff>
    </xdr:to>
    <xdr:sp macro="" textlink="">
      <xdr:nvSpPr>
        <xdr:cNvPr id="3" name="Rectangle 5">
          <a:extLst>
            <a:ext uri="{FF2B5EF4-FFF2-40B4-BE49-F238E27FC236}">
              <a16:creationId xmlns:a16="http://schemas.microsoft.com/office/drawing/2014/main" id="{00000000-0008-0000-1500-000003000000}"/>
            </a:ext>
          </a:extLst>
        </xdr:cNvPr>
        <xdr:cNvSpPr>
          <a:spLocks noChangeArrowheads="1"/>
        </xdr:cNvSpPr>
      </xdr:nvSpPr>
      <xdr:spPr bwMode="auto">
        <a:xfrm>
          <a:off x="5365750" y="1393825"/>
          <a:ext cx="219075" cy="1065213"/>
        </a:xfrm>
        <a:prstGeom prst="rect">
          <a:avLst/>
        </a:prstGeom>
        <a:solidFill>
          <a:srgbClr val="FFFF00"/>
        </a:solidFill>
        <a:ln>
          <a:noFill/>
        </a:ln>
        <a:extLst/>
      </xdr:spPr>
      <xdr:txBody>
        <a:bodyPr wrap="square" lIns="95537" tIns="47768" rIns="95537" bIns="47768" anchor="ctr"/>
        <a:lstStyle>
          <a:defPPr>
            <a:defRPr lang="en-US"/>
          </a:defPPr>
          <a:lvl1pPr algn="ctr" rtl="0" eaLnBrk="0" fontAlgn="base" hangingPunct="0">
            <a:spcBef>
              <a:spcPct val="0"/>
            </a:spcBef>
            <a:spcAft>
              <a:spcPct val="0"/>
            </a:spcAft>
            <a:defRPr sz="2500" kern="1200">
              <a:solidFill>
                <a:schemeClr val="tx1"/>
              </a:solidFill>
              <a:latin typeface="Times New Roman" pitchFamily="18" charset="0"/>
              <a:ea typeface="+mn-ea"/>
              <a:cs typeface="+mn-cs"/>
            </a:defRPr>
          </a:lvl1pPr>
          <a:lvl2pPr marL="476250" indent="-19050" algn="ctr" rtl="0" eaLnBrk="0" fontAlgn="base" hangingPunct="0">
            <a:spcBef>
              <a:spcPct val="0"/>
            </a:spcBef>
            <a:spcAft>
              <a:spcPct val="0"/>
            </a:spcAft>
            <a:defRPr sz="2500" kern="1200">
              <a:solidFill>
                <a:schemeClr val="tx1"/>
              </a:solidFill>
              <a:latin typeface="Times New Roman" pitchFamily="18" charset="0"/>
              <a:ea typeface="+mn-ea"/>
              <a:cs typeface="+mn-cs"/>
            </a:defRPr>
          </a:lvl2pPr>
          <a:lvl3pPr marL="954088" indent="-39688" algn="ctr" rtl="0" eaLnBrk="0" fontAlgn="base" hangingPunct="0">
            <a:spcBef>
              <a:spcPct val="0"/>
            </a:spcBef>
            <a:spcAft>
              <a:spcPct val="0"/>
            </a:spcAft>
            <a:defRPr sz="2500" kern="1200">
              <a:solidFill>
                <a:schemeClr val="tx1"/>
              </a:solidFill>
              <a:latin typeface="Times New Roman" pitchFamily="18" charset="0"/>
              <a:ea typeface="+mn-ea"/>
              <a:cs typeface="+mn-cs"/>
            </a:defRPr>
          </a:lvl3pPr>
          <a:lvl4pPr marL="1431925" indent="-60325" algn="ctr" rtl="0" eaLnBrk="0" fontAlgn="base" hangingPunct="0">
            <a:spcBef>
              <a:spcPct val="0"/>
            </a:spcBef>
            <a:spcAft>
              <a:spcPct val="0"/>
            </a:spcAft>
            <a:defRPr sz="2500" kern="1200">
              <a:solidFill>
                <a:schemeClr val="tx1"/>
              </a:solidFill>
              <a:latin typeface="Times New Roman" pitchFamily="18" charset="0"/>
              <a:ea typeface="+mn-ea"/>
              <a:cs typeface="+mn-cs"/>
            </a:defRPr>
          </a:lvl4pPr>
          <a:lvl5pPr marL="1909763" indent="-80963" algn="ctr" rtl="0" eaLnBrk="0" fontAlgn="base" hangingPunct="0">
            <a:spcBef>
              <a:spcPct val="0"/>
            </a:spcBef>
            <a:spcAft>
              <a:spcPct val="0"/>
            </a:spcAft>
            <a:defRPr sz="2500" kern="1200">
              <a:solidFill>
                <a:schemeClr val="tx1"/>
              </a:solidFill>
              <a:latin typeface="Times New Roman" pitchFamily="18" charset="0"/>
              <a:ea typeface="+mn-ea"/>
              <a:cs typeface="+mn-cs"/>
            </a:defRPr>
          </a:lvl5pPr>
          <a:lvl6pPr marL="2286000" algn="l" defTabSz="914400" rtl="0" eaLnBrk="1" latinLnBrk="0" hangingPunct="1">
            <a:defRPr sz="2500" kern="1200">
              <a:solidFill>
                <a:schemeClr val="tx1"/>
              </a:solidFill>
              <a:latin typeface="Times New Roman" pitchFamily="18" charset="0"/>
              <a:ea typeface="+mn-ea"/>
              <a:cs typeface="+mn-cs"/>
            </a:defRPr>
          </a:lvl6pPr>
          <a:lvl7pPr marL="2743200" algn="l" defTabSz="914400" rtl="0" eaLnBrk="1" latinLnBrk="0" hangingPunct="1">
            <a:defRPr sz="2500" kern="1200">
              <a:solidFill>
                <a:schemeClr val="tx1"/>
              </a:solidFill>
              <a:latin typeface="Times New Roman" pitchFamily="18" charset="0"/>
              <a:ea typeface="+mn-ea"/>
              <a:cs typeface="+mn-cs"/>
            </a:defRPr>
          </a:lvl7pPr>
          <a:lvl8pPr marL="3200400" algn="l" defTabSz="914400" rtl="0" eaLnBrk="1" latinLnBrk="0" hangingPunct="1">
            <a:defRPr sz="2500" kern="1200">
              <a:solidFill>
                <a:schemeClr val="tx1"/>
              </a:solidFill>
              <a:latin typeface="Times New Roman" pitchFamily="18" charset="0"/>
              <a:ea typeface="+mn-ea"/>
              <a:cs typeface="+mn-cs"/>
            </a:defRPr>
          </a:lvl8pPr>
          <a:lvl9pPr marL="3657600" algn="l" defTabSz="914400" rtl="0" eaLnBrk="1" latinLnBrk="0" hangingPunct="1">
            <a:defRPr sz="2500" kern="1200">
              <a:solidFill>
                <a:schemeClr val="tx1"/>
              </a:solidFill>
              <a:latin typeface="Times New Roman" pitchFamily="18" charset="0"/>
              <a:ea typeface="+mn-ea"/>
              <a:cs typeface="+mn-cs"/>
            </a:defRPr>
          </a:lvl9pPr>
        </a:lstStyle>
        <a:p>
          <a:endParaRPr lang="pt-PT" altLang="pt-PT" sz="2400"/>
        </a:p>
      </xdr:txBody>
    </xdr:sp>
    <xdr:clientData/>
  </xdr:twoCellAnchor>
  <xdr:twoCellAnchor>
    <xdr:from>
      <xdr:col>9</xdr:col>
      <xdr:colOff>120650</xdr:colOff>
      <xdr:row>0</xdr:row>
      <xdr:rowOff>0</xdr:rowOff>
    </xdr:from>
    <xdr:to>
      <xdr:col>9</xdr:col>
      <xdr:colOff>136525</xdr:colOff>
      <xdr:row>12</xdr:row>
      <xdr:rowOff>157163</xdr:rowOff>
    </xdr:to>
    <xdr:sp macro="" textlink="">
      <xdr:nvSpPr>
        <xdr:cNvPr id="4" name="Line 6">
          <a:extLst>
            <a:ext uri="{FF2B5EF4-FFF2-40B4-BE49-F238E27FC236}">
              <a16:creationId xmlns:a16="http://schemas.microsoft.com/office/drawing/2014/main" id="{00000000-0008-0000-1500-000004000000}"/>
            </a:ext>
          </a:extLst>
        </xdr:cNvPr>
        <xdr:cNvSpPr>
          <a:spLocks noChangeShapeType="1"/>
        </xdr:cNvSpPr>
      </xdr:nvSpPr>
      <xdr:spPr bwMode="auto">
        <a:xfrm rot="5421033" flipH="1">
          <a:off x="4136231" y="1213644"/>
          <a:ext cx="2443163" cy="15875"/>
        </a:xfrm>
        <a:prstGeom prst="line">
          <a:avLst/>
        </a:prstGeom>
        <a:noFill/>
        <a:ln w="28575" cap="sq">
          <a:solidFill>
            <a:schemeClr val="tx1"/>
          </a:solidFill>
          <a:round/>
          <a:headEnd type="none" w="sm" len="sm"/>
          <a:tailEnd type="none" w="sm" len="sm"/>
        </a:ln>
        <a:extLst>
          <a:ext uri="{909E8E84-426E-40DD-AFC4-6F175D3DCCD1}">
            <a14:hiddenFill xmlns:a14="http://schemas.microsoft.com/office/drawing/2010/main">
              <a:noFill/>
            </a14:hiddenFill>
          </a:ext>
        </a:extLst>
      </xdr:spPr>
      <xdr:txBody>
        <a:bodyPr wrap="square" lIns="95537" tIns="47768" rIns="95537" bIns="47768" anchor="ctr"/>
        <a:lstStyle>
          <a:defPPr>
            <a:defRPr lang="en-US"/>
          </a:defPPr>
          <a:lvl1pPr algn="ctr" rtl="0" eaLnBrk="0" fontAlgn="base" hangingPunct="0">
            <a:spcBef>
              <a:spcPct val="0"/>
            </a:spcBef>
            <a:spcAft>
              <a:spcPct val="0"/>
            </a:spcAft>
            <a:defRPr sz="2500" kern="1200">
              <a:solidFill>
                <a:schemeClr val="tx1"/>
              </a:solidFill>
              <a:latin typeface="Times New Roman" pitchFamily="18" charset="0"/>
              <a:ea typeface="+mn-ea"/>
              <a:cs typeface="+mn-cs"/>
            </a:defRPr>
          </a:lvl1pPr>
          <a:lvl2pPr marL="476250" indent="-19050" algn="ctr" rtl="0" eaLnBrk="0" fontAlgn="base" hangingPunct="0">
            <a:spcBef>
              <a:spcPct val="0"/>
            </a:spcBef>
            <a:spcAft>
              <a:spcPct val="0"/>
            </a:spcAft>
            <a:defRPr sz="2500" kern="1200">
              <a:solidFill>
                <a:schemeClr val="tx1"/>
              </a:solidFill>
              <a:latin typeface="Times New Roman" pitchFamily="18" charset="0"/>
              <a:ea typeface="+mn-ea"/>
              <a:cs typeface="+mn-cs"/>
            </a:defRPr>
          </a:lvl2pPr>
          <a:lvl3pPr marL="954088" indent="-39688" algn="ctr" rtl="0" eaLnBrk="0" fontAlgn="base" hangingPunct="0">
            <a:spcBef>
              <a:spcPct val="0"/>
            </a:spcBef>
            <a:spcAft>
              <a:spcPct val="0"/>
            </a:spcAft>
            <a:defRPr sz="2500" kern="1200">
              <a:solidFill>
                <a:schemeClr val="tx1"/>
              </a:solidFill>
              <a:latin typeface="Times New Roman" pitchFamily="18" charset="0"/>
              <a:ea typeface="+mn-ea"/>
              <a:cs typeface="+mn-cs"/>
            </a:defRPr>
          </a:lvl3pPr>
          <a:lvl4pPr marL="1431925" indent="-60325" algn="ctr" rtl="0" eaLnBrk="0" fontAlgn="base" hangingPunct="0">
            <a:spcBef>
              <a:spcPct val="0"/>
            </a:spcBef>
            <a:spcAft>
              <a:spcPct val="0"/>
            </a:spcAft>
            <a:defRPr sz="2500" kern="1200">
              <a:solidFill>
                <a:schemeClr val="tx1"/>
              </a:solidFill>
              <a:latin typeface="Times New Roman" pitchFamily="18" charset="0"/>
              <a:ea typeface="+mn-ea"/>
              <a:cs typeface="+mn-cs"/>
            </a:defRPr>
          </a:lvl4pPr>
          <a:lvl5pPr marL="1909763" indent="-80963" algn="ctr" rtl="0" eaLnBrk="0" fontAlgn="base" hangingPunct="0">
            <a:spcBef>
              <a:spcPct val="0"/>
            </a:spcBef>
            <a:spcAft>
              <a:spcPct val="0"/>
            </a:spcAft>
            <a:defRPr sz="2500" kern="1200">
              <a:solidFill>
                <a:schemeClr val="tx1"/>
              </a:solidFill>
              <a:latin typeface="Times New Roman" pitchFamily="18" charset="0"/>
              <a:ea typeface="+mn-ea"/>
              <a:cs typeface="+mn-cs"/>
            </a:defRPr>
          </a:lvl5pPr>
          <a:lvl6pPr marL="2286000" algn="l" defTabSz="914400" rtl="0" eaLnBrk="1" latinLnBrk="0" hangingPunct="1">
            <a:defRPr sz="2500" kern="1200">
              <a:solidFill>
                <a:schemeClr val="tx1"/>
              </a:solidFill>
              <a:latin typeface="Times New Roman" pitchFamily="18" charset="0"/>
              <a:ea typeface="+mn-ea"/>
              <a:cs typeface="+mn-cs"/>
            </a:defRPr>
          </a:lvl6pPr>
          <a:lvl7pPr marL="2743200" algn="l" defTabSz="914400" rtl="0" eaLnBrk="1" latinLnBrk="0" hangingPunct="1">
            <a:defRPr sz="2500" kern="1200">
              <a:solidFill>
                <a:schemeClr val="tx1"/>
              </a:solidFill>
              <a:latin typeface="Times New Roman" pitchFamily="18" charset="0"/>
              <a:ea typeface="+mn-ea"/>
              <a:cs typeface="+mn-cs"/>
            </a:defRPr>
          </a:lvl7pPr>
          <a:lvl8pPr marL="3200400" algn="l" defTabSz="914400" rtl="0" eaLnBrk="1" latinLnBrk="0" hangingPunct="1">
            <a:defRPr sz="2500" kern="1200">
              <a:solidFill>
                <a:schemeClr val="tx1"/>
              </a:solidFill>
              <a:latin typeface="Times New Roman" pitchFamily="18" charset="0"/>
              <a:ea typeface="+mn-ea"/>
              <a:cs typeface="+mn-cs"/>
            </a:defRPr>
          </a:lvl8pPr>
          <a:lvl9pPr marL="3657600" algn="l" defTabSz="914400" rtl="0" eaLnBrk="1" latinLnBrk="0" hangingPunct="1">
            <a:defRPr sz="2500" kern="1200">
              <a:solidFill>
                <a:schemeClr val="tx1"/>
              </a:solidFill>
              <a:latin typeface="Times New Roman" pitchFamily="18" charset="0"/>
              <a:ea typeface="+mn-ea"/>
              <a:cs typeface="+mn-cs"/>
            </a:defRPr>
          </a:lvl9pPr>
        </a:lstStyle>
        <a:p>
          <a:endParaRPr lang="pt-PT"/>
        </a:p>
      </xdr:txBody>
    </xdr:sp>
    <xdr:clientData/>
  </xdr:twoCellAnchor>
  <xdr:twoCellAnchor>
    <xdr:from>
      <xdr:col>8</xdr:col>
      <xdr:colOff>325437</xdr:colOff>
      <xdr:row>7</xdr:row>
      <xdr:rowOff>57151</xdr:rowOff>
    </xdr:from>
    <xdr:to>
      <xdr:col>10</xdr:col>
      <xdr:colOff>533400</xdr:colOff>
      <xdr:row>7</xdr:row>
      <xdr:rowOff>58739</xdr:rowOff>
    </xdr:to>
    <xdr:sp macro="" textlink="">
      <xdr:nvSpPr>
        <xdr:cNvPr id="5" name="Line 7">
          <a:extLst>
            <a:ext uri="{FF2B5EF4-FFF2-40B4-BE49-F238E27FC236}">
              <a16:creationId xmlns:a16="http://schemas.microsoft.com/office/drawing/2014/main" id="{00000000-0008-0000-1500-000005000000}"/>
            </a:ext>
          </a:extLst>
        </xdr:cNvPr>
        <xdr:cNvSpPr>
          <a:spLocks noChangeShapeType="1"/>
        </xdr:cNvSpPr>
      </xdr:nvSpPr>
      <xdr:spPr bwMode="auto">
        <a:xfrm flipV="1">
          <a:off x="4973637" y="1390651"/>
          <a:ext cx="1370013" cy="1588"/>
        </a:xfrm>
        <a:prstGeom prst="line">
          <a:avLst/>
        </a:prstGeom>
        <a:noFill/>
        <a:ln w="28575">
          <a:solidFill>
            <a:schemeClr val="tx1"/>
          </a:solidFill>
          <a:round/>
          <a:headEnd/>
          <a:tailEnd/>
        </a:ln>
        <a:extLst>
          <a:ext uri="{909E8E84-426E-40DD-AFC4-6F175D3DCCD1}">
            <a14:hiddenFill xmlns:a14="http://schemas.microsoft.com/office/drawing/2010/main">
              <a:noFill/>
            </a14:hiddenFill>
          </a:ext>
        </a:extLst>
      </xdr:spPr>
      <xdr:txBody>
        <a:bodyPr wrap="square" lIns="95537" tIns="47768" rIns="95537" bIns="47768" anchor="ctr"/>
        <a:lstStyle>
          <a:defPPr>
            <a:defRPr lang="en-US"/>
          </a:defPPr>
          <a:lvl1pPr algn="ctr" rtl="0" eaLnBrk="0" fontAlgn="base" hangingPunct="0">
            <a:spcBef>
              <a:spcPct val="0"/>
            </a:spcBef>
            <a:spcAft>
              <a:spcPct val="0"/>
            </a:spcAft>
            <a:defRPr sz="2500" kern="1200">
              <a:solidFill>
                <a:schemeClr val="tx1"/>
              </a:solidFill>
              <a:latin typeface="Times New Roman" pitchFamily="18" charset="0"/>
              <a:ea typeface="+mn-ea"/>
              <a:cs typeface="+mn-cs"/>
            </a:defRPr>
          </a:lvl1pPr>
          <a:lvl2pPr marL="476250" indent="-19050" algn="ctr" rtl="0" eaLnBrk="0" fontAlgn="base" hangingPunct="0">
            <a:spcBef>
              <a:spcPct val="0"/>
            </a:spcBef>
            <a:spcAft>
              <a:spcPct val="0"/>
            </a:spcAft>
            <a:defRPr sz="2500" kern="1200">
              <a:solidFill>
                <a:schemeClr val="tx1"/>
              </a:solidFill>
              <a:latin typeface="Times New Roman" pitchFamily="18" charset="0"/>
              <a:ea typeface="+mn-ea"/>
              <a:cs typeface="+mn-cs"/>
            </a:defRPr>
          </a:lvl2pPr>
          <a:lvl3pPr marL="954088" indent="-39688" algn="ctr" rtl="0" eaLnBrk="0" fontAlgn="base" hangingPunct="0">
            <a:spcBef>
              <a:spcPct val="0"/>
            </a:spcBef>
            <a:spcAft>
              <a:spcPct val="0"/>
            </a:spcAft>
            <a:defRPr sz="2500" kern="1200">
              <a:solidFill>
                <a:schemeClr val="tx1"/>
              </a:solidFill>
              <a:latin typeface="Times New Roman" pitchFamily="18" charset="0"/>
              <a:ea typeface="+mn-ea"/>
              <a:cs typeface="+mn-cs"/>
            </a:defRPr>
          </a:lvl3pPr>
          <a:lvl4pPr marL="1431925" indent="-60325" algn="ctr" rtl="0" eaLnBrk="0" fontAlgn="base" hangingPunct="0">
            <a:spcBef>
              <a:spcPct val="0"/>
            </a:spcBef>
            <a:spcAft>
              <a:spcPct val="0"/>
            </a:spcAft>
            <a:defRPr sz="2500" kern="1200">
              <a:solidFill>
                <a:schemeClr val="tx1"/>
              </a:solidFill>
              <a:latin typeface="Times New Roman" pitchFamily="18" charset="0"/>
              <a:ea typeface="+mn-ea"/>
              <a:cs typeface="+mn-cs"/>
            </a:defRPr>
          </a:lvl4pPr>
          <a:lvl5pPr marL="1909763" indent="-80963" algn="ctr" rtl="0" eaLnBrk="0" fontAlgn="base" hangingPunct="0">
            <a:spcBef>
              <a:spcPct val="0"/>
            </a:spcBef>
            <a:spcAft>
              <a:spcPct val="0"/>
            </a:spcAft>
            <a:defRPr sz="2500" kern="1200">
              <a:solidFill>
                <a:schemeClr val="tx1"/>
              </a:solidFill>
              <a:latin typeface="Times New Roman" pitchFamily="18" charset="0"/>
              <a:ea typeface="+mn-ea"/>
              <a:cs typeface="+mn-cs"/>
            </a:defRPr>
          </a:lvl5pPr>
          <a:lvl6pPr marL="2286000" algn="l" defTabSz="914400" rtl="0" eaLnBrk="1" latinLnBrk="0" hangingPunct="1">
            <a:defRPr sz="2500" kern="1200">
              <a:solidFill>
                <a:schemeClr val="tx1"/>
              </a:solidFill>
              <a:latin typeface="Times New Roman" pitchFamily="18" charset="0"/>
              <a:ea typeface="+mn-ea"/>
              <a:cs typeface="+mn-cs"/>
            </a:defRPr>
          </a:lvl6pPr>
          <a:lvl7pPr marL="2743200" algn="l" defTabSz="914400" rtl="0" eaLnBrk="1" latinLnBrk="0" hangingPunct="1">
            <a:defRPr sz="2500" kern="1200">
              <a:solidFill>
                <a:schemeClr val="tx1"/>
              </a:solidFill>
              <a:latin typeface="Times New Roman" pitchFamily="18" charset="0"/>
              <a:ea typeface="+mn-ea"/>
              <a:cs typeface="+mn-cs"/>
            </a:defRPr>
          </a:lvl7pPr>
          <a:lvl8pPr marL="3200400" algn="l" defTabSz="914400" rtl="0" eaLnBrk="1" latinLnBrk="0" hangingPunct="1">
            <a:defRPr sz="2500" kern="1200">
              <a:solidFill>
                <a:schemeClr val="tx1"/>
              </a:solidFill>
              <a:latin typeface="Times New Roman" pitchFamily="18" charset="0"/>
              <a:ea typeface="+mn-ea"/>
              <a:cs typeface="+mn-cs"/>
            </a:defRPr>
          </a:lvl8pPr>
          <a:lvl9pPr marL="3657600" algn="l" defTabSz="914400" rtl="0" eaLnBrk="1" latinLnBrk="0" hangingPunct="1">
            <a:defRPr sz="2500" kern="1200">
              <a:solidFill>
                <a:schemeClr val="tx1"/>
              </a:solidFill>
              <a:latin typeface="Times New Roman" pitchFamily="18" charset="0"/>
              <a:ea typeface="+mn-ea"/>
              <a:cs typeface="+mn-cs"/>
            </a:defRPr>
          </a:lvl9pPr>
        </a:lstStyle>
        <a:p>
          <a:endParaRPr lang="pt-PT"/>
        </a:p>
      </xdr:txBody>
    </xdr:sp>
    <xdr:clientData/>
  </xdr:twoCellAnchor>
  <xdr:twoCellAnchor>
    <xdr:from>
      <xdr:col>3</xdr:col>
      <xdr:colOff>336550</xdr:colOff>
      <xdr:row>12</xdr:row>
      <xdr:rowOff>173038</xdr:rowOff>
    </xdr:from>
    <xdr:to>
      <xdr:col>9</xdr:col>
      <xdr:colOff>355600</xdr:colOff>
      <xdr:row>12</xdr:row>
      <xdr:rowOff>173038</xdr:rowOff>
    </xdr:to>
    <xdr:sp macro="" textlink="">
      <xdr:nvSpPr>
        <xdr:cNvPr id="6" name="Line 11">
          <a:extLst>
            <a:ext uri="{FF2B5EF4-FFF2-40B4-BE49-F238E27FC236}">
              <a16:creationId xmlns:a16="http://schemas.microsoft.com/office/drawing/2014/main" id="{00000000-0008-0000-1500-000006000000}"/>
            </a:ext>
          </a:extLst>
        </xdr:cNvPr>
        <xdr:cNvSpPr>
          <a:spLocks noChangeShapeType="1"/>
        </xdr:cNvSpPr>
      </xdr:nvSpPr>
      <xdr:spPr bwMode="auto">
        <a:xfrm>
          <a:off x="2079625" y="2459038"/>
          <a:ext cx="3505200" cy="0"/>
        </a:xfrm>
        <a:prstGeom prst="line">
          <a:avLst/>
        </a:prstGeom>
        <a:noFill/>
        <a:ln w="28575">
          <a:solidFill>
            <a:srgbClr val="FFFF00"/>
          </a:solidFill>
          <a:round/>
          <a:headEnd/>
          <a:tailEnd/>
        </a:ln>
        <a:extLst>
          <a:ext uri="{909E8E84-426E-40DD-AFC4-6F175D3DCCD1}">
            <a14:hiddenFill xmlns:a14="http://schemas.microsoft.com/office/drawing/2010/main">
              <a:noFill/>
            </a14:hiddenFill>
          </a:ext>
        </a:extLst>
      </xdr:spPr>
      <xdr:txBody>
        <a:bodyPr wrap="square" lIns="95537" tIns="47768" rIns="95537" bIns="47768" anchor="ctr"/>
        <a:lstStyle>
          <a:defPPr>
            <a:defRPr lang="en-US"/>
          </a:defPPr>
          <a:lvl1pPr algn="ctr" rtl="0" eaLnBrk="0" fontAlgn="base" hangingPunct="0">
            <a:spcBef>
              <a:spcPct val="0"/>
            </a:spcBef>
            <a:spcAft>
              <a:spcPct val="0"/>
            </a:spcAft>
            <a:defRPr sz="2500" kern="1200">
              <a:solidFill>
                <a:schemeClr val="tx1"/>
              </a:solidFill>
              <a:latin typeface="Times New Roman" pitchFamily="18" charset="0"/>
              <a:ea typeface="+mn-ea"/>
              <a:cs typeface="+mn-cs"/>
            </a:defRPr>
          </a:lvl1pPr>
          <a:lvl2pPr marL="476250" indent="-19050" algn="ctr" rtl="0" eaLnBrk="0" fontAlgn="base" hangingPunct="0">
            <a:spcBef>
              <a:spcPct val="0"/>
            </a:spcBef>
            <a:spcAft>
              <a:spcPct val="0"/>
            </a:spcAft>
            <a:defRPr sz="2500" kern="1200">
              <a:solidFill>
                <a:schemeClr val="tx1"/>
              </a:solidFill>
              <a:latin typeface="Times New Roman" pitchFamily="18" charset="0"/>
              <a:ea typeface="+mn-ea"/>
              <a:cs typeface="+mn-cs"/>
            </a:defRPr>
          </a:lvl2pPr>
          <a:lvl3pPr marL="954088" indent="-39688" algn="ctr" rtl="0" eaLnBrk="0" fontAlgn="base" hangingPunct="0">
            <a:spcBef>
              <a:spcPct val="0"/>
            </a:spcBef>
            <a:spcAft>
              <a:spcPct val="0"/>
            </a:spcAft>
            <a:defRPr sz="2500" kern="1200">
              <a:solidFill>
                <a:schemeClr val="tx1"/>
              </a:solidFill>
              <a:latin typeface="Times New Roman" pitchFamily="18" charset="0"/>
              <a:ea typeface="+mn-ea"/>
              <a:cs typeface="+mn-cs"/>
            </a:defRPr>
          </a:lvl3pPr>
          <a:lvl4pPr marL="1431925" indent="-60325" algn="ctr" rtl="0" eaLnBrk="0" fontAlgn="base" hangingPunct="0">
            <a:spcBef>
              <a:spcPct val="0"/>
            </a:spcBef>
            <a:spcAft>
              <a:spcPct val="0"/>
            </a:spcAft>
            <a:defRPr sz="2500" kern="1200">
              <a:solidFill>
                <a:schemeClr val="tx1"/>
              </a:solidFill>
              <a:latin typeface="Times New Roman" pitchFamily="18" charset="0"/>
              <a:ea typeface="+mn-ea"/>
              <a:cs typeface="+mn-cs"/>
            </a:defRPr>
          </a:lvl4pPr>
          <a:lvl5pPr marL="1909763" indent="-80963" algn="ctr" rtl="0" eaLnBrk="0" fontAlgn="base" hangingPunct="0">
            <a:spcBef>
              <a:spcPct val="0"/>
            </a:spcBef>
            <a:spcAft>
              <a:spcPct val="0"/>
            </a:spcAft>
            <a:defRPr sz="2500" kern="1200">
              <a:solidFill>
                <a:schemeClr val="tx1"/>
              </a:solidFill>
              <a:latin typeface="Times New Roman" pitchFamily="18" charset="0"/>
              <a:ea typeface="+mn-ea"/>
              <a:cs typeface="+mn-cs"/>
            </a:defRPr>
          </a:lvl5pPr>
          <a:lvl6pPr marL="2286000" algn="l" defTabSz="914400" rtl="0" eaLnBrk="1" latinLnBrk="0" hangingPunct="1">
            <a:defRPr sz="2500" kern="1200">
              <a:solidFill>
                <a:schemeClr val="tx1"/>
              </a:solidFill>
              <a:latin typeface="Times New Roman" pitchFamily="18" charset="0"/>
              <a:ea typeface="+mn-ea"/>
              <a:cs typeface="+mn-cs"/>
            </a:defRPr>
          </a:lvl6pPr>
          <a:lvl7pPr marL="2743200" algn="l" defTabSz="914400" rtl="0" eaLnBrk="1" latinLnBrk="0" hangingPunct="1">
            <a:defRPr sz="2500" kern="1200">
              <a:solidFill>
                <a:schemeClr val="tx1"/>
              </a:solidFill>
              <a:latin typeface="Times New Roman" pitchFamily="18" charset="0"/>
              <a:ea typeface="+mn-ea"/>
              <a:cs typeface="+mn-cs"/>
            </a:defRPr>
          </a:lvl7pPr>
          <a:lvl8pPr marL="3200400" algn="l" defTabSz="914400" rtl="0" eaLnBrk="1" latinLnBrk="0" hangingPunct="1">
            <a:defRPr sz="2500" kern="1200">
              <a:solidFill>
                <a:schemeClr val="tx1"/>
              </a:solidFill>
              <a:latin typeface="Times New Roman" pitchFamily="18" charset="0"/>
              <a:ea typeface="+mn-ea"/>
              <a:cs typeface="+mn-cs"/>
            </a:defRPr>
          </a:lvl8pPr>
          <a:lvl9pPr marL="3657600" algn="l" defTabSz="914400" rtl="0" eaLnBrk="1" latinLnBrk="0" hangingPunct="1">
            <a:defRPr sz="2500" kern="1200">
              <a:solidFill>
                <a:schemeClr val="tx1"/>
              </a:solidFill>
              <a:latin typeface="Times New Roman" pitchFamily="18" charset="0"/>
              <a:ea typeface="+mn-ea"/>
              <a:cs typeface="+mn-cs"/>
            </a:defRPr>
          </a:lvl9pPr>
        </a:lstStyle>
        <a:p>
          <a:endParaRPr lang="pt-PT"/>
        </a:p>
      </xdr:txBody>
    </xdr:sp>
    <xdr:clientData/>
  </xdr:twoCellAnchor>
  <xdr:twoCellAnchor>
    <xdr:from>
      <xdr:col>9</xdr:col>
      <xdr:colOff>352425</xdr:colOff>
      <xdr:row>2</xdr:row>
      <xdr:rowOff>28575</xdr:rowOff>
    </xdr:from>
    <xdr:to>
      <xdr:col>9</xdr:col>
      <xdr:colOff>355600</xdr:colOff>
      <xdr:row>14</xdr:row>
      <xdr:rowOff>82550</xdr:rowOff>
    </xdr:to>
    <xdr:sp macro="" textlink="">
      <xdr:nvSpPr>
        <xdr:cNvPr id="7" name="Line 12">
          <a:extLst>
            <a:ext uri="{FF2B5EF4-FFF2-40B4-BE49-F238E27FC236}">
              <a16:creationId xmlns:a16="http://schemas.microsoft.com/office/drawing/2014/main" id="{00000000-0008-0000-1500-000007000000}"/>
            </a:ext>
          </a:extLst>
        </xdr:cNvPr>
        <xdr:cNvSpPr>
          <a:spLocks noChangeShapeType="1"/>
        </xdr:cNvSpPr>
      </xdr:nvSpPr>
      <xdr:spPr bwMode="auto">
        <a:xfrm rot="5397016">
          <a:off x="4413250" y="1577975"/>
          <a:ext cx="2339975" cy="3175"/>
        </a:xfrm>
        <a:prstGeom prst="line">
          <a:avLst/>
        </a:prstGeom>
        <a:noFill/>
        <a:ln w="14605" cap="sq">
          <a:solidFill>
            <a:schemeClr val="tx1"/>
          </a:solidFill>
          <a:round/>
          <a:headEnd type="none" w="sm" len="sm"/>
          <a:tailEnd type="none" w="sm" len="sm"/>
        </a:ln>
        <a:extLst>
          <a:ext uri="{909E8E84-426E-40DD-AFC4-6F175D3DCCD1}">
            <a14:hiddenFill xmlns:a14="http://schemas.microsoft.com/office/drawing/2010/main">
              <a:noFill/>
            </a14:hiddenFill>
          </a:ext>
        </a:extLst>
      </xdr:spPr>
      <xdr:txBody>
        <a:bodyPr wrap="square" lIns="95537" tIns="47768" rIns="95537" bIns="47768" anchor="ctr"/>
        <a:lstStyle>
          <a:defPPr>
            <a:defRPr lang="en-US"/>
          </a:defPPr>
          <a:lvl1pPr algn="ctr" rtl="0" eaLnBrk="0" fontAlgn="base" hangingPunct="0">
            <a:spcBef>
              <a:spcPct val="0"/>
            </a:spcBef>
            <a:spcAft>
              <a:spcPct val="0"/>
            </a:spcAft>
            <a:defRPr sz="2500" kern="1200">
              <a:solidFill>
                <a:schemeClr val="tx1"/>
              </a:solidFill>
              <a:latin typeface="Times New Roman" pitchFamily="18" charset="0"/>
              <a:ea typeface="+mn-ea"/>
              <a:cs typeface="+mn-cs"/>
            </a:defRPr>
          </a:lvl1pPr>
          <a:lvl2pPr marL="476250" indent="-19050" algn="ctr" rtl="0" eaLnBrk="0" fontAlgn="base" hangingPunct="0">
            <a:spcBef>
              <a:spcPct val="0"/>
            </a:spcBef>
            <a:spcAft>
              <a:spcPct val="0"/>
            </a:spcAft>
            <a:defRPr sz="2500" kern="1200">
              <a:solidFill>
                <a:schemeClr val="tx1"/>
              </a:solidFill>
              <a:latin typeface="Times New Roman" pitchFamily="18" charset="0"/>
              <a:ea typeface="+mn-ea"/>
              <a:cs typeface="+mn-cs"/>
            </a:defRPr>
          </a:lvl2pPr>
          <a:lvl3pPr marL="954088" indent="-39688" algn="ctr" rtl="0" eaLnBrk="0" fontAlgn="base" hangingPunct="0">
            <a:spcBef>
              <a:spcPct val="0"/>
            </a:spcBef>
            <a:spcAft>
              <a:spcPct val="0"/>
            </a:spcAft>
            <a:defRPr sz="2500" kern="1200">
              <a:solidFill>
                <a:schemeClr val="tx1"/>
              </a:solidFill>
              <a:latin typeface="Times New Roman" pitchFamily="18" charset="0"/>
              <a:ea typeface="+mn-ea"/>
              <a:cs typeface="+mn-cs"/>
            </a:defRPr>
          </a:lvl3pPr>
          <a:lvl4pPr marL="1431925" indent="-60325" algn="ctr" rtl="0" eaLnBrk="0" fontAlgn="base" hangingPunct="0">
            <a:spcBef>
              <a:spcPct val="0"/>
            </a:spcBef>
            <a:spcAft>
              <a:spcPct val="0"/>
            </a:spcAft>
            <a:defRPr sz="2500" kern="1200">
              <a:solidFill>
                <a:schemeClr val="tx1"/>
              </a:solidFill>
              <a:latin typeface="Times New Roman" pitchFamily="18" charset="0"/>
              <a:ea typeface="+mn-ea"/>
              <a:cs typeface="+mn-cs"/>
            </a:defRPr>
          </a:lvl4pPr>
          <a:lvl5pPr marL="1909763" indent="-80963" algn="ctr" rtl="0" eaLnBrk="0" fontAlgn="base" hangingPunct="0">
            <a:spcBef>
              <a:spcPct val="0"/>
            </a:spcBef>
            <a:spcAft>
              <a:spcPct val="0"/>
            </a:spcAft>
            <a:defRPr sz="2500" kern="1200">
              <a:solidFill>
                <a:schemeClr val="tx1"/>
              </a:solidFill>
              <a:latin typeface="Times New Roman" pitchFamily="18" charset="0"/>
              <a:ea typeface="+mn-ea"/>
              <a:cs typeface="+mn-cs"/>
            </a:defRPr>
          </a:lvl5pPr>
          <a:lvl6pPr marL="2286000" algn="l" defTabSz="914400" rtl="0" eaLnBrk="1" latinLnBrk="0" hangingPunct="1">
            <a:defRPr sz="2500" kern="1200">
              <a:solidFill>
                <a:schemeClr val="tx1"/>
              </a:solidFill>
              <a:latin typeface="Times New Roman" pitchFamily="18" charset="0"/>
              <a:ea typeface="+mn-ea"/>
              <a:cs typeface="+mn-cs"/>
            </a:defRPr>
          </a:lvl6pPr>
          <a:lvl7pPr marL="2743200" algn="l" defTabSz="914400" rtl="0" eaLnBrk="1" latinLnBrk="0" hangingPunct="1">
            <a:defRPr sz="2500" kern="1200">
              <a:solidFill>
                <a:schemeClr val="tx1"/>
              </a:solidFill>
              <a:latin typeface="Times New Roman" pitchFamily="18" charset="0"/>
              <a:ea typeface="+mn-ea"/>
              <a:cs typeface="+mn-cs"/>
            </a:defRPr>
          </a:lvl7pPr>
          <a:lvl8pPr marL="3200400" algn="l" defTabSz="914400" rtl="0" eaLnBrk="1" latinLnBrk="0" hangingPunct="1">
            <a:defRPr sz="2500" kern="1200">
              <a:solidFill>
                <a:schemeClr val="tx1"/>
              </a:solidFill>
              <a:latin typeface="Times New Roman" pitchFamily="18" charset="0"/>
              <a:ea typeface="+mn-ea"/>
              <a:cs typeface="+mn-cs"/>
            </a:defRPr>
          </a:lvl8pPr>
          <a:lvl9pPr marL="3657600" algn="l" defTabSz="914400" rtl="0" eaLnBrk="1" latinLnBrk="0" hangingPunct="1">
            <a:defRPr sz="2500" kern="1200">
              <a:solidFill>
                <a:schemeClr val="tx1"/>
              </a:solidFill>
              <a:latin typeface="Times New Roman" pitchFamily="18" charset="0"/>
              <a:ea typeface="+mn-ea"/>
              <a:cs typeface="+mn-cs"/>
            </a:defRPr>
          </a:lvl9pPr>
        </a:lstStyle>
        <a:p>
          <a:endParaRPr lang="pt-PT"/>
        </a:p>
      </xdr:txBody>
    </xdr:sp>
    <xdr:clientData/>
  </xdr:twoCellAnchor>
  <xdr:twoCellAnchor>
    <xdr:from>
      <xdr:col>0</xdr:col>
      <xdr:colOff>0</xdr:colOff>
      <xdr:row>32</xdr:row>
      <xdr:rowOff>73025</xdr:rowOff>
    </xdr:from>
    <xdr:to>
      <xdr:col>10</xdr:col>
      <xdr:colOff>536575</xdr:colOff>
      <xdr:row>36</xdr:row>
      <xdr:rowOff>46038</xdr:rowOff>
    </xdr:to>
    <xdr:sp macro="" textlink="">
      <xdr:nvSpPr>
        <xdr:cNvPr id="8" name="Rectangle 2">
          <a:extLst>
            <a:ext uri="{FF2B5EF4-FFF2-40B4-BE49-F238E27FC236}">
              <a16:creationId xmlns:a16="http://schemas.microsoft.com/office/drawing/2014/main" id="{00000000-0008-0000-1500-000008000000}"/>
            </a:ext>
          </a:extLst>
        </xdr:cNvPr>
        <xdr:cNvSpPr>
          <a:spLocks noChangeArrowheads="1"/>
        </xdr:cNvSpPr>
      </xdr:nvSpPr>
      <xdr:spPr bwMode="auto">
        <a:xfrm>
          <a:off x="0" y="5407025"/>
          <a:ext cx="6346825" cy="735013"/>
        </a:xfrm>
        <a:prstGeom prst="rect">
          <a:avLst/>
        </a:prstGeom>
        <a:solidFill>
          <a:srgbClr val="00467A"/>
        </a:solidFill>
        <a:ln w="9525">
          <a:solidFill>
            <a:schemeClr val="bg1"/>
          </a:solidFill>
          <a:miter lim="800000"/>
          <a:headEnd/>
          <a:tailEnd/>
        </a:ln>
      </xdr:spPr>
      <xdr:txBody>
        <a:bodyPr wrap="square" lIns="95537" tIns="47768" rIns="95537" bIns="47768" anchor="ctr"/>
        <a:lstStyle>
          <a:defPPr>
            <a:defRPr lang="en-US"/>
          </a:defPPr>
          <a:lvl1pPr algn="ctr" rtl="0" eaLnBrk="0" fontAlgn="base" hangingPunct="0">
            <a:spcBef>
              <a:spcPct val="0"/>
            </a:spcBef>
            <a:spcAft>
              <a:spcPct val="0"/>
            </a:spcAft>
            <a:defRPr sz="2500" kern="1200">
              <a:solidFill>
                <a:schemeClr val="tx1"/>
              </a:solidFill>
              <a:latin typeface="Times New Roman" pitchFamily="18" charset="0"/>
              <a:ea typeface="+mn-ea"/>
              <a:cs typeface="+mn-cs"/>
            </a:defRPr>
          </a:lvl1pPr>
          <a:lvl2pPr marL="476250" indent="-19050" algn="ctr" rtl="0" eaLnBrk="0" fontAlgn="base" hangingPunct="0">
            <a:spcBef>
              <a:spcPct val="0"/>
            </a:spcBef>
            <a:spcAft>
              <a:spcPct val="0"/>
            </a:spcAft>
            <a:defRPr sz="2500" kern="1200">
              <a:solidFill>
                <a:schemeClr val="tx1"/>
              </a:solidFill>
              <a:latin typeface="Times New Roman" pitchFamily="18" charset="0"/>
              <a:ea typeface="+mn-ea"/>
              <a:cs typeface="+mn-cs"/>
            </a:defRPr>
          </a:lvl2pPr>
          <a:lvl3pPr marL="954088" indent="-39688" algn="ctr" rtl="0" eaLnBrk="0" fontAlgn="base" hangingPunct="0">
            <a:spcBef>
              <a:spcPct val="0"/>
            </a:spcBef>
            <a:spcAft>
              <a:spcPct val="0"/>
            </a:spcAft>
            <a:defRPr sz="2500" kern="1200">
              <a:solidFill>
                <a:schemeClr val="tx1"/>
              </a:solidFill>
              <a:latin typeface="Times New Roman" pitchFamily="18" charset="0"/>
              <a:ea typeface="+mn-ea"/>
              <a:cs typeface="+mn-cs"/>
            </a:defRPr>
          </a:lvl3pPr>
          <a:lvl4pPr marL="1431925" indent="-60325" algn="ctr" rtl="0" eaLnBrk="0" fontAlgn="base" hangingPunct="0">
            <a:spcBef>
              <a:spcPct val="0"/>
            </a:spcBef>
            <a:spcAft>
              <a:spcPct val="0"/>
            </a:spcAft>
            <a:defRPr sz="2500" kern="1200">
              <a:solidFill>
                <a:schemeClr val="tx1"/>
              </a:solidFill>
              <a:latin typeface="Times New Roman" pitchFamily="18" charset="0"/>
              <a:ea typeface="+mn-ea"/>
              <a:cs typeface="+mn-cs"/>
            </a:defRPr>
          </a:lvl4pPr>
          <a:lvl5pPr marL="1909763" indent="-80963" algn="ctr" rtl="0" eaLnBrk="0" fontAlgn="base" hangingPunct="0">
            <a:spcBef>
              <a:spcPct val="0"/>
            </a:spcBef>
            <a:spcAft>
              <a:spcPct val="0"/>
            </a:spcAft>
            <a:defRPr sz="2500" kern="1200">
              <a:solidFill>
                <a:schemeClr val="tx1"/>
              </a:solidFill>
              <a:latin typeface="Times New Roman" pitchFamily="18" charset="0"/>
              <a:ea typeface="+mn-ea"/>
              <a:cs typeface="+mn-cs"/>
            </a:defRPr>
          </a:lvl5pPr>
          <a:lvl6pPr marL="2286000" algn="l" defTabSz="914400" rtl="0" eaLnBrk="1" latinLnBrk="0" hangingPunct="1">
            <a:defRPr sz="2500" kern="1200">
              <a:solidFill>
                <a:schemeClr val="tx1"/>
              </a:solidFill>
              <a:latin typeface="Times New Roman" pitchFamily="18" charset="0"/>
              <a:ea typeface="+mn-ea"/>
              <a:cs typeface="+mn-cs"/>
            </a:defRPr>
          </a:lvl6pPr>
          <a:lvl7pPr marL="2743200" algn="l" defTabSz="914400" rtl="0" eaLnBrk="1" latinLnBrk="0" hangingPunct="1">
            <a:defRPr sz="2500" kern="1200">
              <a:solidFill>
                <a:schemeClr val="tx1"/>
              </a:solidFill>
              <a:latin typeface="Times New Roman" pitchFamily="18" charset="0"/>
              <a:ea typeface="+mn-ea"/>
              <a:cs typeface="+mn-cs"/>
            </a:defRPr>
          </a:lvl7pPr>
          <a:lvl8pPr marL="3200400" algn="l" defTabSz="914400" rtl="0" eaLnBrk="1" latinLnBrk="0" hangingPunct="1">
            <a:defRPr sz="2500" kern="1200">
              <a:solidFill>
                <a:schemeClr val="tx1"/>
              </a:solidFill>
              <a:latin typeface="Times New Roman" pitchFamily="18" charset="0"/>
              <a:ea typeface="+mn-ea"/>
              <a:cs typeface="+mn-cs"/>
            </a:defRPr>
          </a:lvl8pPr>
          <a:lvl9pPr marL="3657600" algn="l" defTabSz="914400" rtl="0" eaLnBrk="1" latinLnBrk="0" hangingPunct="1">
            <a:defRPr sz="2500" kern="1200">
              <a:solidFill>
                <a:schemeClr val="tx1"/>
              </a:solidFill>
              <a:latin typeface="Times New Roman" pitchFamily="18" charset="0"/>
              <a:ea typeface="+mn-ea"/>
              <a:cs typeface="+mn-cs"/>
            </a:defRPr>
          </a:lvl9pPr>
        </a:lstStyle>
        <a:p>
          <a:endParaRPr lang="pt-PT" altLang="pt-PT" sz="2400"/>
        </a:p>
      </xdr:txBody>
    </xdr:sp>
    <xdr:clientData/>
  </xdr:twoCellAnchor>
  <xdr:twoCellAnchor>
    <xdr:from>
      <xdr:col>0</xdr:col>
      <xdr:colOff>147637</xdr:colOff>
      <xdr:row>31</xdr:row>
      <xdr:rowOff>101600</xdr:rowOff>
    </xdr:from>
    <xdr:to>
      <xdr:col>5</xdr:col>
      <xdr:colOff>547687</xdr:colOff>
      <xdr:row>35</xdr:row>
      <xdr:rowOff>68263</xdr:rowOff>
    </xdr:to>
    <xdr:sp macro="" textlink="">
      <xdr:nvSpPr>
        <xdr:cNvPr id="9" name="Rectangle 3">
          <a:extLst>
            <a:ext uri="{FF2B5EF4-FFF2-40B4-BE49-F238E27FC236}">
              <a16:creationId xmlns:a16="http://schemas.microsoft.com/office/drawing/2014/main" id="{00000000-0008-0000-1500-000009000000}"/>
            </a:ext>
          </a:extLst>
        </xdr:cNvPr>
        <xdr:cNvSpPr>
          <a:spLocks noChangeArrowheads="1"/>
        </xdr:cNvSpPr>
      </xdr:nvSpPr>
      <xdr:spPr bwMode="auto">
        <a:xfrm>
          <a:off x="147637" y="5245100"/>
          <a:ext cx="3305175" cy="728663"/>
        </a:xfrm>
        <a:prstGeom prst="rect">
          <a:avLst/>
        </a:prstGeom>
        <a:solidFill>
          <a:srgbClr val="FFE600"/>
        </a:solidFill>
        <a:ln w="28575" cap="rnd">
          <a:noFill/>
          <a:prstDash val="sysDot"/>
          <a:miter lim="800000"/>
          <a:headEnd/>
          <a:tailEnd/>
        </a:ln>
        <a:effectLst>
          <a:prstShdw prst="shdw18" dist="17961" dir="13500000">
            <a:srgbClr val="DBA9B3">
              <a:gamma/>
              <a:shade val="60000"/>
              <a:invGamma/>
            </a:srgbClr>
          </a:prstShdw>
        </a:effectLst>
      </xdr:spPr>
      <xdr:txBody>
        <a:bodyPr wrap="square" lIns="98749" tIns="49373" rIns="98749" bIns="49373" anchor="ctr"/>
        <a:lstStyle>
          <a:defPPr>
            <a:defRPr lang="en-US"/>
          </a:defPPr>
          <a:lvl1pPr algn="ctr" rtl="0" eaLnBrk="0" fontAlgn="base" hangingPunct="0">
            <a:spcBef>
              <a:spcPct val="0"/>
            </a:spcBef>
            <a:spcAft>
              <a:spcPct val="0"/>
            </a:spcAft>
            <a:defRPr sz="2500" kern="1200">
              <a:solidFill>
                <a:schemeClr val="tx1"/>
              </a:solidFill>
              <a:latin typeface="Times New Roman" pitchFamily="18" charset="0"/>
              <a:ea typeface="+mn-ea"/>
              <a:cs typeface="+mn-cs"/>
            </a:defRPr>
          </a:lvl1pPr>
          <a:lvl2pPr marL="476250" indent="-19050" algn="ctr" rtl="0" eaLnBrk="0" fontAlgn="base" hangingPunct="0">
            <a:spcBef>
              <a:spcPct val="0"/>
            </a:spcBef>
            <a:spcAft>
              <a:spcPct val="0"/>
            </a:spcAft>
            <a:defRPr sz="2500" kern="1200">
              <a:solidFill>
                <a:schemeClr val="tx1"/>
              </a:solidFill>
              <a:latin typeface="Times New Roman" pitchFamily="18" charset="0"/>
              <a:ea typeface="+mn-ea"/>
              <a:cs typeface="+mn-cs"/>
            </a:defRPr>
          </a:lvl2pPr>
          <a:lvl3pPr marL="954088" indent="-39688" algn="ctr" rtl="0" eaLnBrk="0" fontAlgn="base" hangingPunct="0">
            <a:spcBef>
              <a:spcPct val="0"/>
            </a:spcBef>
            <a:spcAft>
              <a:spcPct val="0"/>
            </a:spcAft>
            <a:defRPr sz="2500" kern="1200">
              <a:solidFill>
                <a:schemeClr val="tx1"/>
              </a:solidFill>
              <a:latin typeface="Times New Roman" pitchFamily="18" charset="0"/>
              <a:ea typeface="+mn-ea"/>
              <a:cs typeface="+mn-cs"/>
            </a:defRPr>
          </a:lvl3pPr>
          <a:lvl4pPr marL="1431925" indent="-60325" algn="ctr" rtl="0" eaLnBrk="0" fontAlgn="base" hangingPunct="0">
            <a:spcBef>
              <a:spcPct val="0"/>
            </a:spcBef>
            <a:spcAft>
              <a:spcPct val="0"/>
            </a:spcAft>
            <a:defRPr sz="2500" kern="1200">
              <a:solidFill>
                <a:schemeClr val="tx1"/>
              </a:solidFill>
              <a:latin typeface="Times New Roman" pitchFamily="18" charset="0"/>
              <a:ea typeface="+mn-ea"/>
              <a:cs typeface="+mn-cs"/>
            </a:defRPr>
          </a:lvl4pPr>
          <a:lvl5pPr marL="1909763" indent="-80963" algn="ctr" rtl="0" eaLnBrk="0" fontAlgn="base" hangingPunct="0">
            <a:spcBef>
              <a:spcPct val="0"/>
            </a:spcBef>
            <a:spcAft>
              <a:spcPct val="0"/>
            </a:spcAft>
            <a:defRPr sz="2500" kern="1200">
              <a:solidFill>
                <a:schemeClr val="tx1"/>
              </a:solidFill>
              <a:latin typeface="Times New Roman" pitchFamily="18" charset="0"/>
              <a:ea typeface="+mn-ea"/>
              <a:cs typeface="+mn-cs"/>
            </a:defRPr>
          </a:lvl5pPr>
          <a:lvl6pPr marL="2286000" algn="l" defTabSz="914400" rtl="0" eaLnBrk="1" latinLnBrk="0" hangingPunct="1">
            <a:defRPr sz="2500" kern="1200">
              <a:solidFill>
                <a:schemeClr val="tx1"/>
              </a:solidFill>
              <a:latin typeface="Times New Roman" pitchFamily="18" charset="0"/>
              <a:ea typeface="+mn-ea"/>
              <a:cs typeface="+mn-cs"/>
            </a:defRPr>
          </a:lvl6pPr>
          <a:lvl7pPr marL="2743200" algn="l" defTabSz="914400" rtl="0" eaLnBrk="1" latinLnBrk="0" hangingPunct="1">
            <a:defRPr sz="2500" kern="1200">
              <a:solidFill>
                <a:schemeClr val="tx1"/>
              </a:solidFill>
              <a:latin typeface="Times New Roman" pitchFamily="18" charset="0"/>
              <a:ea typeface="+mn-ea"/>
              <a:cs typeface="+mn-cs"/>
            </a:defRPr>
          </a:lvl7pPr>
          <a:lvl8pPr marL="3200400" algn="l" defTabSz="914400" rtl="0" eaLnBrk="1" latinLnBrk="0" hangingPunct="1">
            <a:defRPr sz="2500" kern="1200">
              <a:solidFill>
                <a:schemeClr val="tx1"/>
              </a:solidFill>
              <a:latin typeface="Times New Roman" pitchFamily="18" charset="0"/>
              <a:ea typeface="+mn-ea"/>
              <a:cs typeface="+mn-cs"/>
            </a:defRPr>
          </a:lvl8pPr>
          <a:lvl9pPr marL="3657600" algn="l" defTabSz="914400" rtl="0" eaLnBrk="1" latinLnBrk="0" hangingPunct="1">
            <a:defRPr sz="2500" kern="1200">
              <a:solidFill>
                <a:schemeClr val="tx1"/>
              </a:solidFill>
              <a:latin typeface="Times New Roman" pitchFamily="18" charset="0"/>
              <a:ea typeface="+mn-ea"/>
              <a:cs typeface="+mn-cs"/>
            </a:defRPr>
          </a:lvl9pPr>
        </a:lstStyle>
        <a:p>
          <a:pPr defTabSz="988538">
            <a:defRPr/>
          </a:pPr>
          <a:endParaRPr lang="pt-PT" sz="2100" b="1" i="1">
            <a:solidFill>
              <a:schemeClr val="bg1"/>
            </a:solidFill>
            <a:effectLst>
              <a:outerShdw blurRad="38100" dist="38100" dir="2700000" algn="tl">
                <a:srgbClr val="000000"/>
              </a:outerShdw>
            </a:effectLst>
            <a:latin typeface="Arial" charset="0"/>
          </a:endParaRPr>
        </a:p>
      </xdr:txBody>
    </xdr:sp>
    <xdr:clientData/>
  </xdr:twoCellAnchor>
  <xdr:twoCellAnchor>
    <xdr:from>
      <xdr:col>0</xdr:col>
      <xdr:colOff>158750</xdr:colOff>
      <xdr:row>32</xdr:row>
      <xdr:rowOff>147638</xdr:rowOff>
    </xdr:from>
    <xdr:to>
      <xdr:col>4</xdr:col>
      <xdr:colOff>277812</xdr:colOff>
      <xdr:row>34</xdr:row>
      <xdr:rowOff>84321</xdr:rowOff>
    </xdr:to>
    <xdr:sp macro="" textlink="">
      <xdr:nvSpPr>
        <xdr:cNvPr id="10" name="Text Box 10">
          <a:extLst>
            <a:ext uri="{FF2B5EF4-FFF2-40B4-BE49-F238E27FC236}">
              <a16:creationId xmlns:a16="http://schemas.microsoft.com/office/drawing/2014/main" id="{00000000-0008-0000-1500-00000A000000}"/>
            </a:ext>
          </a:extLst>
        </xdr:cNvPr>
        <xdr:cNvSpPr txBox="1">
          <a:spLocks noChangeArrowheads="1"/>
        </xdr:cNvSpPr>
      </xdr:nvSpPr>
      <xdr:spPr bwMode="auto">
        <a:xfrm>
          <a:off x="158750" y="5481638"/>
          <a:ext cx="2443162" cy="3176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lIns="95537" tIns="47768" rIns="95537" bIns="47768">
          <a:spAutoFit/>
        </a:bodyPr>
        <a:lstStyle>
          <a:defPPr>
            <a:defRPr lang="en-US"/>
          </a:defPPr>
          <a:lvl1pPr algn="ctr" rtl="0" eaLnBrk="0" fontAlgn="base" hangingPunct="0">
            <a:spcBef>
              <a:spcPct val="0"/>
            </a:spcBef>
            <a:spcAft>
              <a:spcPct val="0"/>
            </a:spcAft>
            <a:defRPr sz="2500" kern="1200">
              <a:solidFill>
                <a:schemeClr val="tx1"/>
              </a:solidFill>
              <a:latin typeface="Times New Roman" pitchFamily="18" charset="0"/>
              <a:ea typeface="+mn-ea"/>
              <a:cs typeface="+mn-cs"/>
            </a:defRPr>
          </a:lvl1pPr>
          <a:lvl2pPr marL="476250" indent="-19050" algn="ctr" rtl="0" eaLnBrk="0" fontAlgn="base" hangingPunct="0">
            <a:spcBef>
              <a:spcPct val="0"/>
            </a:spcBef>
            <a:spcAft>
              <a:spcPct val="0"/>
            </a:spcAft>
            <a:defRPr sz="2500" kern="1200">
              <a:solidFill>
                <a:schemeClr val="tx1"/>
              </a:solidFill>
              <a:latin typeface="Times New Roman" pitchFamily="18" charset="0"/>
              <a:ea typeface="+mn-ea"/>
              <a:cs typeface="+mn-cs"/>
            </a:defRPr>
          </a:lvl2pPr>
          <a:lvl3pPr marL="954088" indent="-39688" algn="ctr" rtl="0" eaLnBrk="0" fontAlgn="base" hangingPunct="0">
            <a:spcBef>
              <a:spcPct val="0"/>
            </a:spcBef>
            <a:spcAft>
              <a:spcPct val="0"/>
            </a:spcAft>
            <a:defRPr sz="2500" kern="1200">
              <a:solidFill>
                <a:schemeClr val="tx1"/>
              </a:solidFill>
              <a:latin typeface="Times New Roman" pitchFamily="18" charset="0"/>
              <a:ea typeface="+mn-ea"/>
              <a:cs typeface="+mn-cs"/>
            </a:defRPr>
          </a:lvl3pPr>
          <a:lvl4pPr marL="1431925" indent="-60325" algn="ctr" rtl="0" eaLnBrk="0" fontAlgn="base" hangingPunct="0">
            <a:spcBef>
              <a:spcPct val="0"/>
            </a:spcBef>
            <a:spcAft>
              <a:spcPct val="0"/>
            </a:spcAft>
            <a:defRPr sz="2500" kern="1200">
              <a:solidFill>
                <a:schemeClr val="tx1"/>
              </a:solidFill>
              <a:latin typeface="Times New Roman" pitchFamily="18" charset="0"/>
              <a:ea typeface="+mn-ea"/>
              <a:cs typeface="+mn-cs"/>
            </a:defRPr>
          </a:lvl4pPr>
          <a:lvl5pPr marL="1909763" indent="-80963" algn="ctr" rtl="0" eaLnBrk="0" fontAlgn="base" hangingPunct="0">
            <a:spcBef>
              <a:spcPct val="0"/>
            </a:spcBef>
            <a:spcAft>
              <a:spcPct val="0"/>
            </a:spcAft>
            <a:defRPr sz="2500" kern="1200">
              <a:solidFill>
                <a:schemeClr val="tx1"/>
              </a:solidFill>
              <a:latin typeface="Times New Roman" pitchFamily="18" charset="0"/>
              <a:ea typeface="+mn-ea"/>
              <a:cs typeface="+mn-cs"/>
            </a:defRPr>
          </a:lvl5pPr>
          <a:lvl6pPr marL="2286000" algn="l" defTabSz="914400" rtl="0" eaLnBrk="1" latinLnBrk="0" hangingPunct="1">
            <a:defRPr sz="2500" kern="1200">
              <a:solidFill>
                <a:schemeClr val="tx1"/>
              </a:solidFill>
              <a:latin typeface="Times New Roman" pitchFamily="18" charset="0"/>
              <a:ea typeface="+mn-ea"/>
              <a:cs typeface="+mn-cs"/>
            </a:defRPr>
          </a:lvl6pPr>
          <a:lvl7pPr marL="2743200" algn="l" defTabSz="914400" rtl="0" eaLnBrk="1" latinLnBrk="0" hangingPunct="1">
            <a:defRPr sz="2500" kern="1200">
              <a:solidFill>
                <a:schemeClr val="tx1"/>
              </a:solidFill>
              <a:latin typeface="Times New Roman" pitchFamily="18" charset="0"/>
              <a:ea typeface="+mn-ea"/>
              <a:cs typeface="+mn-cs"/>
            </a:defRPr>
          </a:lvl7pPr>
          <a:lvl8pPr marL="3200400" algn="l" defTabSz="914400" rtl="0" eaLnBrk="1" latinLnBrk="0" hangingPunct="1">
            <a:defRPr sz="2500" kern="1200">
              <a:solidFill>
                <a:schemeClr val="tx1"/>
              </a:solidFill>
              <a:latin typeface="Times New Roman" pitchFamily="18" charset="0"/>
              <a:ea typeface="+mn-ea"/>
              <a:cs typeface="+mn-cs"/>
            </a:defRPr>
          </a:lvl8pPr>
          <a:lvl9pPr marL="3657600" algn="l" defTabSz="914400" rtl="0" eaLnBrk="1" latinLnBrk="0" hangingPunct="1">
            <a:defRPr sz="2500" kern="1200">
              <a:solidFill>
                <a:schemeClr val="tx1"/>
              </a:solidFill>
              <a:latin typeface="Times New Roman" pitchFamily="18" charset="0"/>
              <a:ea typeface="+mn-ea"/>
              <a:cs typeface="+mn-cs"/>
            </a:defRPr>
          </a:lvl9pPr>
        </a:lstStyle>
        <a:p>
          <a:pPr algn="l">
            <a:spcBef>
              <a:spcPct val="50000"/>
            </a:spcBef>
          </a:pPr>
          <a:r>
            <a:rPr lang="en-US" altLang="pt-PT" sz="1500" b="1">
              <a:solidFill>
                <a:srgbClr val="00467A"/>
              </a:solidFill>
              <a:latin typeface="Arial" charset="0"/>
            </a:rPr>
            <a:t>Remunerações</a:t>
          </a:r>
        </a:p>
      </xdr:txBody>
    </xdr:sp>
    <xdr:clientData/>
  </xdr:twoCellAnchor>
  <xdr:twoCellAnchor>
    <xdr:from>
      <xdr:col>10</xdr:col>
      <xdr:colOff>196850</xdr:colOff>
      <xdr:row>33</xdr:row>
      <xdr:rowOff>11113</xdr:rowOff>
    </xdr:from>
    <xdr:to>
      <xdr:col>10</xdr:col>
      <xdr:colOff>307975</xdr:colOff>
      <xdr:row>35</xdr:row>
      <xdr:rowOff>100013</xdr:rowOff>
    </xdr:to>
    <xdr:sp macro="" textlink="">
      <xdr:nvSpPr>
        <xdr:cNvPr id="11" name="WordArt 4">
          <a:extLst>
            <a:ext uri="{FF2B5EF4-FFF2-40B4-BE49-F238E27FC236}">
              <a16:creationId xmlns:a16="http://schemas.microsoft.com/office/drawing/2014/main" id="{00000000-0008-0000-1500-00000B000000}"/>
            </a:ext>
          </a:extLst>
        </xdr:cNvPr>
        <xdr:cNvSpPr>
          <a:spLocks noChangeArrowheads="1" noChangeShapeType="1" noTextEdit="1"/>
        </xdr:cNvSpPr>
      </xdr:nvSpPr>
      <xdr:spPr bwMode="auto">
        <a:xfrm>
          <a:off x="6007100" y="5535613"/>
          <a:ext cx="111125" cy="469900"/>
        </a:xfrm>
        <a:prstGeom prst="rect">
          <a:avLst/>
        </a:prstGeom>
        <a:extLst>
          <a:ext uri="{909E8E84-426E-40DD-AFC4-6F175D3DCCD1}">
            <a14:hiddenFill xmlns:a14="http://schemas.microsoft.com/office/drawing/2010/main">
              <a:solidFill>
                <a:srgbClr val="FFFFFF"/>
              </a:solidFill>
            </a14:hiddenFill>
          </a:ext>
        </a:extLst>
      </xdr:spPr>
      <xdr:txBody>
        <a:bodyPr wrap="square" numCol="1" fromWordArt="1">
          <a:prstTxWarp prst="textPlain">
            <a:avLst>
              <a:gd name="adj" fmla="val 50000"/>
            </a:avLst>
          </a:prstTxWarp>
        </a:bodyPr>
        <a:lstStyle>
          <a:defPPr>
            <a:defRPr lang="en-US"/>
          </a:defPPr>
          <a:lvl1pPr algn="ctr" rtl="0" eaLnBrk="0" fontAlgn="base" hangingPunct="0">
            <a:spcBef>
              <a:spcPct val="0"/>
            </a:spcBef>
            <a:spcAft>
              <a:spcPct val="0"/>
            </a:spcAft>
            <a:defRPr sz="2500" kern="1200">
              <a:solidFill>
                <a:schemeClr val="tx1"/>
              </a:solidFill>
              <a:latin typeface="Times New Roman" pitchFamily="18" charset="0"/>
              <a:ea typeface="+mn-ea"/>
              <a:cs typeface="+mn-cs"/>
            </a:defRPr>
          </a:lvl1pPr>
          <a:lvl2pPr marL="476250" indent="-19050" algn="ctr" rtl="0" eaLnBrk="0" fontAlgn="base" hangingPunct="0">
            <a:spcBef>
              <a:spcPct val="0"/>
            </a:spcBef>
            <a:spcAft>
              <a:spcPct val="0"/>
            </a:spcAft>
            <a:defRPr sz="2500" kern="1200">
              <a:solidFill>
                <a:schemeClr val="tx1"/>
              </a:solidFill>
              <a:latin typeface="Times New Roman" pitchFamily="18" charset="0"/>
              <a:ea typeface="+mn-ea"/>
              <a:cs typeface="+mn-cs"/>
            </a:defRPr>
          </a:lvl2pPr>
          <a:lvl3pPr marL="954088" indent="-39688" algn="ctr" rtl="0" eaLnBrk="0" fontAlgn="base" hangingPunct="0">
            <a:spcBef>
              <a:spcPct val="0"/>
            </a:spcBef>
            <a:spcAft>
              <a:spcPct val="0"/>
            </a:spcAft>
            <a:defRPr sz="2500" kern="1200">
              <a:solidFill>
                <a:schemeClr val="tx1"/>
              </a:solidFill>
              <a:latin typeface="Times New Roman" pitchFamily="18" charset="0"/>
              <a:ea typeface="+mn-ea"/>
              <a:cs typeface="+mn-cs"/>
            </a:defRPr>
          </a:lvl3pPr>
          <a:lvl4pPr marL="1431925" indent="-60325" algn="ctr" rtl="0" eaLnBrk="0" fontAlgn="base" hangingPunct="0">
            <a:spcBef>
              <a:spcPct val="0"/>
            </a:spcBef>
            <a:spcAft>
              <a:spcPct val="0"/>
            </a:spcAft>
            <a:defRPr sz="2500" kern="1200">
              <a:solidFill>
                <a:schemeClr val="tx1"/>
              </a:solidFill>
              <a:latin typeface="Times New Roman" pitchFamily="18" charset="0"/>
              <a:ea typeface="+mn-ea"/>
              <a:cs typeface="+mn-cs"/>
            </a:defRPr>
          </a:lvl4pPr>
          <a:lvl5pPr marL="1909763" indent="-80963" algn="ctr" rtl="0" eaLnBrk="0" fontAlgn="base" hangingPunct="0">
            <a:spcBef>
              <a:spcPct val="0"/>
            </a:spcBef>
            <a:spcAft>
              <a:spcPct val="0"/>
            </a:spcAft>
            <a:defRPr sz="2500" kern="1200">
              <a:solidFill>
                <a:schemeClr val="tx1"/>
              </a:solidFill>
              <a:latin typeface="Times New Roman" pitchFamily="18" charset="0"/>
              <a:ea typeface="+mn-ea"/>
              <a:cs typeface="+mn-cs"/>
            </a:defRPr>
          </a:lvl5pPr>
          <a:lvl6pPr marL="2286000" algn="l" defTabSz="914400" rtl="0" eaLnBrk="1" latinLnBrk="0" hangingPunct="1">
            <a:defRPr sz="2500" kern="1200">
              <a:solidFill>
                <a:schemeClr val="tx1"/>
              </a:solidFill>
              <a:latin typeface="Times New Roman" pitchFamily="18" charset="0"/>
              <a:ea typeface="+mn-ea"/>
              <a:cs typeface="+mn-cs"/>
            </a:defRPr>
          </a:lvl6pPr>
          <a:lvl7pPr marL="2743200" algn="l" defTabSz="914400" rtl="0" eaLnBrk="1" latinLnBrk="0" hangingPunct="1">
            <a:defRPr sz="2500" kern="1200">
              <a:solidFill>
                <a:schemeClr val="tx1"/>
              </a:solidFill>
              <a:latin typeface="Times New Roman" pitchFamily="18" charset="0"/>
              <a:ea typeface="+mn-ea"/>
              <a:cs typeface="+mn-cs"/>
            </a:defRPr>
          </a:lvl7pPr>
          <a:lvl8pPr marL="3200400" algn="l" defTabSz="914400" rtl="0" eaLnBrk="1" latinLnBrk="0" hangingPunct="1">
            <a:defRPr sz="2500" kern="1200">
              <a:solidFill>
                <a:schemeClr val="tx1"/>
              </a:solidFill>
              <a:latin typeface="Times New Roman" pitchFamily="18" charset="0"/>
              <a:ea typeface="+mn-ea"/>
              <a:cs typeface="+mn-cs"/>
            </a:defRPr>
          </a:lvl8pPr>
          <a:lvl9pPr marL="3657600" algn="l" defTabSz="914400" rtl="0" eaLnBrk="1" latinLnBrk="0" hangingPunct="1">
            <a:defRPr sz="2500" kern="1200">
              <a:solidFill>
                <a:schemeClr val="tx1"/>
              </a:solidFill>
              <a:latin typeface="Times New Roman" pitchFamily="18" charset="0"/>
              <a:ea typeface="+mn-ea"/>
              <a:cs typeface="+mn-cs"/>
            </a:defRPr>
          </a:lvl9pPr>
        </a:lstStyle>
        <a:p>
          <a:r>
            <a:rPr lang="pt-PT" sz="1300" b="1" kern="10">
              <a:ln w="9525">
                <a:solidFill>
                  <a:schemeClr val="bg1"/>
                </a:solidFill>
                <a:round/>
                <a:headEnd/>
                <a:tailEnd/>
              </a:ln>
              <a:noFill/>
              <a:latin typeface="Arial Black"/>
            </a:rPr>
            <a:t>I</a:t>
          </a:r>
        </a:p>
      </xdr:txBody>
    </xdr:sp>
    <xdr:clientData/>
  </xdr:twoCellAnchor>
  <xdr:twoCellAnchor>
    <xdr:from>
      <xdr:col>9</xdr:col>
      <xdr:colOff>552450</xdr:colOff>
      <xdr:row>33</xdr:row>
      <xdr:rowOff>0</xdr:rowOff>
    </xdr:from>
    <xdr:to>
      <xdr:col>10</xdr:col>
      <xdr:colOff>83025</xdr:colOff>
      <xdr:row>35</xdr:row>
      <xdr:rowOff>90600</xdr:rowOff>
    </xdr:to>
    <xdr:sp macro="" textlink="">
      <xdr:nvSpPr>
        <xdr:cNvPr id="12" name="Text Box 1">
          <a:extLst>
            <a:ext uri="{FF2B5EF4-FFF2-40B4-BE49-F238E27FC236}">
              <a16:creationId xmlns:a16="http://schemas.microsoft.com/office/drawing/2014/main" id="{00000000-0008-0000-1500-00000C000000}"/>
            </a:ext>
          </a:extLst>
        </xdr:cNvPr>
        <xdr:cNvSpPr txBox="1">
          <a:spLocks noChangeArrowheads="1"/>
        </xdr:cNvSpPr>
      </xdr:nvSpPr>
      <xdr:spPr bwMode="auto">
        <a:xfrm>
          <a:off x="5781675" y="5524500"/>
          <a:ext cx="111600" cy="471600"/>
        </a:xfrm>
        <a:prstGeom prst="rect">
          <a:avLst/>
        </a:prstGeom>
        <a:solidFill>
          <a:srgbClr val="00467A"/>
        </a:solidFill>
        <a:ln w="9525">
          <a:solidFill>
            <a:schemeClr val="bg1"/>
          </a:solidFill>
          <a:miter lim="800000"/>
          <a:headEnd/>
          <a:tailEnd/>
        </a:ln>
      </xdr:spPr>
      <xdr:txBody>
        <a:bodyPr vertOverflow="clip" wrap="square" lIns="27432" tIns="22860" rIns="0" bIns="0" anchor="t" upright="1"/>
        <a:lstStyle/>
        <a:p>
          <a:pPr algn="l" rtl="0">
            <a:defRPr sz="1000"/>
          </a:pPr>
          <a:endParaRPr lang="pt-PT" sz="1000" b="0" i="0" u="none" strike="noStrike" baseline="0">
            <a:solidFill>
              <a:srgbClr val="000000"/>
            </a:solidFill>
            <a:latin typeface="Arial"/>
            <a:cs typeface="Arial"/>
          </a:endParaRPr>
        </a:p>
      </xdr:txBody>
    </xdr:sp>
    <xdr:clientData/>
  </xdr:twoCellAnchor>
  <xdr:twoCellAnchor>
    <xdr:from>
      <xdr:col>9</xdr:col>
      <xdr:colOff>333375</xdr:colOff>
      <xdr:row>33</xdr:row>
      <xdr:rowOff>0</xdr:rowOff>
    </xdr:from>
    <xdr:to>
      <xdr:col>9</xdr:col>
      <xdr:colOff>444975</xdr:colOff>
      <xdr:row>35</xdr:row>
      <xdr:rowOff>90600</xdr:rowOff>
    </xdr:to>
    <xdr:sp macro="" textlink="">
      <xdr:nvSpPr>
        <xdr:cNvPr id="41985" name="Text Box 1">
          <a:extLst>
            <a:ext uri="{FF2B5EF4-FFF2-40B4-BE49-F238E27FC236}">
              <a16:creationId xmlns:a16="http://schemas.microsoft.com/office/drawing/2014/main" id="{00000000-0008-0000-1500-000001A40000}"/>
            </a:ext>
          </a:extLst>
        </xdr:cNvPr>
        <xdr:cNvSpPr txBox="1">
          <a:spLocks noChangeArrowheads="1"/>
        </xdr:cNvSpPr>
      </xdr:nvSpPr>
      <xdr:spPr bwMode="auto">
        <a:xfrm>
          <a:off x="5562600" y="6286500"/>
          <a:ext cx="111600" cy="471600"/>
        </a:xfrm>
        <a:prstGeom prst="rect">
          <a:avLst/>
        </a:prstGeom>
        <a:solidFill>
          <a:srgbClr val="00467A"/>
        </a:solidFill>
        <a:ln w="9525">
          <a:solidFill>
            <a:schemeClr val="bg1"/>
          </a:solidFill>
          <a:miter lim="800000"/>
          <a:headEnd/>
          <a:tailEnd/>
        </a:ln>
      </xdr:spPr>
      <xdr:txBody>
        <a:bodyPr vertOverflow="clip" wrap="square" lIns="27432" tIns="22860" rIns="0" bIns="0" anchor="t" upright="1"/>
        <a:lstStyle/>
        <a:p>
          <a:pPr algn="l" rtl="0">
            <a:defRPr sz="1000"/>
          </a:pPr>
          <a:endParaRPr lang="pt-PT" sz="1000" b="0" i="0" u="none" strike="noStrike" baseline="0">
            <a:solidFill>
              <a:srgbClr val="000000"/>
            </a:solidFill>
            <a:latin typeface="Arial"/>
            <a:cs typeface="Arial"/>
          </a:endParaRPr>
        </a:p>
      </xdr:txBody>
    </xdr:sp>
    <xdr:clientData/>
  </xdr:twoCellAnchor>
</xdr:wsDr>
</file>

<file path=xl/drawings/drawing27.xml><?xml version="1.0" encoding="utf-8"?>
<xdr:wsDr xmlns:xdr="http://schemas.openxmlformats.org/drawingml/2006/spreadsheetDrawing" xmlns:a="http://schemas.openxmlformats.org/drawingml/2006/main">
  <xdr:oneCellAnchor>
    <xdr:from>
      <xdr:col>10</xdr:col>
      <xdr:colOff>152400</xdr:colOff>
      <xdr:row>0</xdr:row>
      <xdr:rowOff>323851</xdr:rowOff>
    </xdr:from>
    <xdr:ext cx="780952" cy="295274"/>
    <xdr:pic>
      <xdr:nvPicPr>
        <xdr:cNvPr id="3" name="Picture 6">
          <a:hlinkClick xmlns:r="http://schemas.openxmlformats.org/officeDocument/2006/relationships" r:id="rId1"/>
          <a:extLst>
            <a:ext uri="{FF2B5EF4-FFF2-40B4-BE49-F238E27FC236}">
              <a16:creationId xmlns:a16="http://schemas.microsoft.com/office/drawing/2014/main" id="{E3EC1716-E894-4DFB-8162-D9A6D5105021}"/>
            </a:ext>
          </a:extLst>
        </xdr:cNvPr>
        <xdr:cNvPicPr>
          <a:picLocks noChangeAspect="1" noChangeArrowheads="1"/>
        </xdr:cNvPicPr>
      </xdr:nvPicPr>
      <xdr:blipFill>
        <a:blip xmlns:r="http://schemas.openxmlformats.org/officeDocument/2006/relationships" r:embed="rId2" cstate="print"/>
        <a:stretch>
          <a:fillRect/>
        </a:stretch>
      </xdr:blipFill>
      <xdr:spPr bwMode="auto">
        <a:xfrm>
          <a:off x="5514975" y="323851"/>
          <a:ext cx="780952" cy="295274"/>
        </a:xfrm>
        <a:prstGeom prst="rect">
          <a:avLst/>
        </a:prstGeom>
        <a:noFill/>
        <a:ln w="1">
          <a:noFill/>
          <a:miter lim="800000"/>
          <a:headEnd/>
          <a:tailEnd type="none" w="med" len="med"/>
        </a:ln>
        <a:effectLst/>
      </xdr:spPr>
    </xdr:pic>
    <xdr:clientData fPrintsWithSheet="0"/>
  </xdr:oneCellAnchor>
</xdr:wsDr>
</file>

<file path=xl/drawings/drawing28.xml><?xml version="1.0" encoding="utf-8"?>
<xdr:wsDr xmlns:xdr="http://schemas.openxmlformats.org/drawingml/2006/spreadsheetDrawing" xmlns:a="http://schemas.openxmlformats.org/drawingml/2006/main">
  <xdr:twoCellAnchor editAs="absolute">
    <xdr:from>
      <xdr:col>10</xdr:col>
      <xdr:colOff>342900</xdr:colOff>
      <xdr:row>0</xdr:row>
      <xdr:rowOff>247651</xdr:rowOff>
    </xdr:from>
    <xdr:to>
      <xdr:col>12</xdr:col>
      <xdr:colOff>266602</xdr:colOff>
      <xdr:row>1</xdr:row>
      <xdr:rowOff>190463</xdr:rowOff>
    </xdr:to>
    <xdr:pic>
      <xdr:nvPicPr>
        <xdr:cNvPr id="2" name="Picture 6">
          <a:hlinkClick xmlns:r="http://schemas.openxmlformats.org/officeDocument/2006/relationships" r:id="rId1"/>
          <a:extLst>
            <a:ext uri="{FF2B5EF4-FFF2-40B4-BE49-F238E27FC236}">
              <a16:creationId xmlns:a16="http://schemas.microsoft.com/office/drawing/2014/main" id="{00000000-0008-0000-1700-000002000000}"/>
            </a:ext>
          </a:extLst>
        </xdr:cNvPr>
        <xdr:cNvPicPr>
          <a:picLocks noChangeAspect="1" noChangeArrowheads="1"/>
        </xdr:cNvPicPr>
      </xdr:nvPicPr>
      <xdr:blipFill>
        <a:blip xmlns:r="http://schemas.openxmlformats.org/officeDocument/2006/relationships" r:embed="rId2" cstate="print"/>
        <a:stretch>
          <a:fillRect/>
        </a:stretch>
      </xdr:blipFill>
      <xdr:spPr bwMode="auto">
        <a:xfrm>
          <a:off x="5838825" y="247651"/>
          <a:ext cx="780952" cy="304762"/>
        </a:xfrm>
        <a:prstGeom prst="rect">
          <a:avLst/>
        </a:prstGeom>
        <a:noFill/>
        <a:ln w="1">
          <a:noFill/>
          <a:miter lim="800000"/>
          <a:headEnd/>
          <a:tailEnd type="none" w="med" len="med"/>
        </a:ln>
        <a:effectLst/>
      </xdr:spPr>
    </xdr:pic>
    <xdr:clientData fPrintsWithSheet="0"/>
  </xdr:twoCellAnchor>
</xdr:wsDr>
</file>

<file path=xl/drawings/drawing29.xml><?xml version="1.0" encoding="utf-8"?>
<xdr:wsDr xmlns:xdr="http://schemas.openxmlformats.org/drawingml/2006/spreadsheetDrawing" xmlns:a="http://schemas.openxmlformats.org/drawingml/2006/main">
  <xdr:twoCellAnchor editAs="absolute">
    <xdr:from>
      <xdr:col>11</xdr:col>
      <xdr:colOff>19050</xdr:colOff>
      <xdr:row>0</xdr:row>
      <xdr:rowOff>238125</xdr:rowOff>
    </xdr:from>
    <xdr:to>
      <xdr:col>12</xdr:col>
      <xdr:colOff>371377</xdr:colOff>
      <xdr:row>1</xdr:row>
      <xdr:rowOff>180937</xdr:rowOff>
    </xdr:to>
    <xdr:pic>
      <xdr:nvPicPr>
        <xdr:cNvPr id="2" name="Picture 6">
          <a:hlinkClick xmlns:r="http://schemas.openxmlformats.org/officeDocument/2006/relationships" r:id="rId1"/>
          <a:extLst>
            <a:ext uri="{FF2B5EF4-FFF2-40B4-BE49-F238E27FC236}">
              <a16:creationId xmlns:a16="http://schemas.microsoft.com/office/drawing/2014/main" id="{00000000-0008-0000-1800-000002000000}"/>
            </a:ext>
          </a:extLst>
        </xdr:cNvPr>
        <xdr:cNvPicPr>
          <a:picLocks noChangeAspect="1" noChangeArrowheads="1"/>
        </xdr:cNvPicPr>
      </xdr:nvPicPr>
      <xdr:blipFill>
        <a:blip xmlns:r="http://schemas.openxmlformats.org/officeDocument/2006/relationships" r:embed="rId2" cstate="print"/>
        <a:stretch>
          <a:fillRect/>
        </a:stretch>
      </xdr:blipFill>
      <xdr:spPr bwMode="auto">
        <a:xfrm>
          <a:off x="5019675" y="238125"/>
          <a:ext cx="780952" cy="304762"/>
        </a:xfrm>
        <a:prstGeom prst="rect">
          <a:avLst/>
        </a:prstGeom>
        <a:noFill/>
        <a:ln w="1">
          <a:noFill/>
          <a:miter lim="800000"/>
          <a:headEnd/>
          <a:tailEnd type="none" w="med" len="med"/>
        </a:ln>
        <a:effectLst/>
      </xdr:spPr>
    </xdr:pic>
    <xdr:clientData fPrintsWithSheet="0"/>
  </xdr:twoCellAnchor>
</xdr:wsDr>
</file>

<file path=xl/drawings/drawing3.xml><?xml version="1.0" encoding="utf-8"?>
<xdr:wsDr xmlns:xdr="http://schemas.openxmlformats.org/drawingml/2006/spreadsheetDrawing" xmlns:a="http://schemas.openxmlformats.org/drawingml/2006/main">
  <xdr:twoCellAnchor editAs="absolute">
    <xdr:from>
      <xdr:col>8</xdr:col>
      <xdr:colOff>361950</xdr:colOff>
      <xdr:row>1</xdr:row>
      <xdr:rowOff>47625</xdr:rowOff>
    </xdr:from>
    <xdr:to>
      <xdr:col>9</xdr:col>
      <xdr:colOff>581025</xdr:colOff>
      <xdr:row>3</xdr:row>
      <xdr:rowOff>13277</xdr:rowOff>
    </xdr:to>
    <xdr:pic>
      <xdr:nvPicPr>
        <xdr:cNvPr id="4" name="Picture 1">
          <a:hlinkClick xmlns:r="http://schemas.openxmlformats.org/officeDocument/2006/relationships" r:id="rId1"/>
          <a:extLst>
            <a:ext uri="{FF2B5EF4-FFF2-40B4-BE49-F238E27FC236}">
              <a16:creationId xmlns:a16="http://schemas.microsoft.com/office/drawing/2014/main" id="{EF4B8703-3D73-483D-B525-A48F3173AAEA}"/>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92750" y="142875"/>
          <a:ext cx="860425" cy="263525"/>
        </a:xfrm>
        <a:prstGeom prst="rect">
          <a:avLst/>
        </a:prstGeom>
        <a:noFill/>
        <a:ln w="1">
          <a:noFill/>
          <a:miter lim="800000"/>
          <a:headEnd/>
          <a:tailEnd type="none" w="med" len="med"/>
        </a:ln>
        <a:effectLst/>
      </xdr:spPr>
    </xdr:pic>
    <xdr:clientData fPrintsWithSheet="0"/>
  </xdr:twoCellAnchor>
</xdr:wsDr>
</file>

<file path=xl/drawings/drawing30.xml><?xml version="1.0" encoding="utf-8"?>
<xdr:wsDr xmlns:xdr="http://schemas.openxmlformats.org/drawingml/2006/spreadsheetDrawing" xmlns:a="http://schemas.openxmlformats.org/drawingml/2006/main">
  <xdr:twoCellAnchor editAs="absolute">
    <xdr:from>
      <xdr:col>10</xdr:col>
      <xdr:colOff>31749</xdr:colOff>
      <xdr:row>0</xdr:row>
      <xdr:rowOff>228600</xdr:rowOff>
    </xdr:from>
    <xdr:to>
      <xdr:col>11</xdr:col>
      <xdr:colOff>393699</xdr:colOff>
      <xdr:row>1</xdr:row>
      <xdr:rowOff>171412</xdr:rowOff>
    </xdr:to>
    <xdr:pic>
      <xdr:nvPicPr>
        <xdr:cNvPr id="2" name="Picture 6">
          <a:hlinkClick xmlns:r="http://schemas.openxmlformats.org/officeDocument/2006/relationships" r:id="rId1"/>
          <a:extLst>
            <a:ext uri="{FF2B5EF4-FFF2-40B4-BE49-F238E27FC236}">
              <a16:creationId xmlns:a16="http://schemas.microsoft.com/office/drawing/2014/main" id="{00000000-0008-0000-1900-000002000000}"/>
            </a:ext>
          </a:extLst>
        </xdr:cNvPr>
        <xdr:cNvPicPr>
          <a:picLocks noChangeAspect="1" noChangeArrowheads="1"/>
        </xdr:cNvPicPr>
      </xdr:nvPicPr>
      <xdr:blipFill>
        <a:blip xmlns:r="http://schemas.openxmlformats.org/officeDocument/2006/relationships" r:embed="rId2" cstate="print"/>
        <a:stretch>
          <a:fillRect/>
        </a:stretch>
      </xdr:blipFill>
      <xdr:spPr bwMode="auto">
        <a:xfrm>
          <a:off x="5029199" y="228600"/>
          <a:ext cx="790575" cy="304762"/>
        </a:xfrm>
        <a:prstGeom prst="rect">
          <a:avLst/>
        </a:prstGeom>
        <a:noFill/>
        <a:ln w="1">
          <a:noFill/>
          <a:miter lim="800000"/>
          <a:headEnd/>
          <a:tailEnd type="none" w="med" len="med"/>
        </a:ln>
        <a:effectLst/>
      </xdr:spPr>
    </xdr:pic>
    <xdr:clientData fPrintsWithSheet="0"/>
  </xdr:twoCellAnchor>
</xdr:wsDr>
</file>

<file path=xl/drawings/drawing31.xml><?xml version="1.0" encoding="utf-8"?>
<xdr:wsDr xmlns:xdr="http://schemas.openxmlformats.org/drawingml/2006/spreadsheetDrawing" xmlns:a="http://schemas.openxmlformats.org/drawingml/2006/main">
  <xdr:twoCellAnchor editAs="absolute">
    <xdr:from>
      <xdr:col>9</xdr:col>
      <xdr:colOff>384174</xdr:colOff>
      <xdr:row>0</xdr:row>
      <xdr:rowOff>273050</xdr:rowOff>
    </xdr:from>
    <xdr:to>
      <xdr:col>11</xdr:col>
      <xdr:colOff>295274</xdr:colOff>
      <xdr:row>2</xdr:row>
      <xdr:rowOff>31712</xdr:rowOff>
    </xdr:to>
    <xdr:pic>
      <xdr:nvPicPr>
        <xdr:cNvPr id="2" name="Picture 6">
          <a:hlinkClick xmlns:r="http://schemas.openxmlformats.org/officeDocument/2006/relationships" r:id="rId1"/>
          <a:extLst>
            <a:ext uri="{FF2B5EF4-FFF2-40B4-BE49-F238E27FC236}">
              <a16:creationId xmlns:a16="http://schemas.microsoft.com/office/drawing/2014/main" id="{F2EB5592-A529-4DEC-A777-8118C7221FDB}"/>
            </a:ext>
          </a:extLst>
        </xdr:cNvPr>
        <xdr:cNvPicPr>
          <a:picLocks noChangeAspect="1" noChangeArrowheads="1"/>
        </xdr:cNvPicPr>
      </xdr:nvPicPr>
      <xdr:blipFill>
        <a:blip xmlns:r="http://schemas.openxmlformats.org/officeDocument/2006/relationships" r:embed="rId2" cstate="print"/>
        <a:stretch>
          <a:fillRect/>
        </a:stretch>
      </xdr:blipFill>
      <xdr:spPr bwMode="auto">
        <a:xfrm>
          <a:off x="5775324" y="279400"/>
          <a:ext cx="812800" cy="304762"/>
        </a:xfrm>
        <a:prstGeom prst="rect">
          <a:avLst/>
        </a:prstGeom>
        <a:noFill/>
        <a:ln w="1">
          <a:noFill/>
          <a:miter lim="800000"/>
          <a:headEnd/>
          <a:tailEnd type="none" w="med" len="med"/>
        </a:ln>
        <a:effectLst/>
      </xdr:spPr>
    </xdr:pic>
    <xdr:clientData fPrintsWithSheet="0"/>
  </xdr:twoCellAnchor>
</xdr:wsDr>
</file>

<file path=xl/drawings/drawing32.xml><?xml version="1.0" encoding="utf-8"?>
<xdr:wsDr xmlns:xdr="http://schemas.openxmlformats.org/drawingml/2006/spreadsheetDrawing" xmlns:a="http://schemas.openxmlformats.org/drawingml/2006/main">
  <xdr:twoCellAnchor editAs="absolute">
    <xdr:from>
      <xdr:col>11</xdr:col>
      <xdr:colOff>44450</xdr:colOff>
      <xdr:row>0</xdr:row>
      <xdr:rowOff>234950</xdr:rowOff>
    </xdr:from>
    <xdr:to>
      <xdr:col>12</xdr:col>
      <xdr:colOff>399952</xdr:colOff>
      <xdr:row>1</xdr:row>
      <xdr:rowOff>184112</xdr:rowOff>
    </xdr:to>
    <xdr:pic>
      <xdr:nvPicPr>
        <xdr:cNvPr id="2" name="Picture 6">
          <a:hlinkClick xmlns:r="http://schemas.openxmlformats.org/officeDocument/2006/relationships" r:id="rId1"/>
          <a:extLst>
            <a:ext uri="{FF2B5EF4-FFF2-40B4-BE49-F238E27FC236}">
              <a16:creationId xmlns:a16="http://schemas.microsoft.com/office/drawing/2014/main" id="{00000000-0008-0000-1A00-000002000000}"/>
            </a:ext>
          </a:extLst>
        </xdr:cNvPr>
        <xdr:cNvPicPr>
          <a:picLocks noChangeAspect="1" noChangeArrowheads="1"/>
        </xdr:cNvPicPr>
      </xdr:nvPicPr>
      <xdr:blipFill>
        <a:blip xmlns:r="http://schemas.openxmlformats.org/officeDocument/2006/relationships" r:embed="rId2" cstate="print"/>
        <a:stretch>
          <a:fillRect/>
        </a:stretch>
      </xdr:blipFill>
      <xdr:spPr bwMode="auto">
        <a:xfrm>
          <a:off x="5210175" y="238125"/>
          <a:ext cx="780952" cy="304762"/>
        </a:xfrm>
        <a:prstGeom prst="rect">
          <a:avLst/>
        </a:prstGeom>
        <a:noFill/>
        <a:ln w="1">
          <a:noFill/>
          <a:miter lim="800000"/>
          <a:headEnd/>
          <a:tailEnd type="none" w="med" len="med"/>
        </a:ln>
        <a:effectLst/>
      </xdr:spPr>
    </xdr:pic>
    <xdr:clientData fPrintsWithSheet="0"/>
  </xdr:twoCellAnchor>
</xdr:wsDr>
</file>

<file path=xl/drawings/drawing33.xml><?xml version="1.0" encoding="utf-8"?>
<xdr:wsDr xmlns:xdr="http://schemas.openxmlformats.org/drawingml/2006/spreadsheetDrawing" xmlns:a="http://schemas.openxmlformats.org/drawingml/2006/main">
  <xdr:twoCellAnchor editAs="absolute">
    <xdr:from>
      <xdr:col>10</xdr:col>
      <xdr:colOff>368300</xdr:colOff>
      <xdr:row>0</xdr:row>
      <xdr:rowOff>209550</xdr:rowOff>
    </xdr:from>
    <xdr:to>
      <xdr:col>12</xdr:col>
      <xdr:colOff>298352</xdr:colOff>
      <xdr:row>1</xdr:row>
      <xdr:rowOff>152362</xdr:rowOff>
    </xdr:to>
    <xdr:pic>
      <xdr:nvPicPr>
        <xdr:cNvPr id="2" name="Picture 6">
          <a:hlinkClick xmlns:r="http://schemas.openxmlformats.org/officeDocument/2006/relationships" r:id="rId1"/>
          <a:extLst>
            <a:ext uri="{FF2B5EF4-FFF2-40B4-BE49-F238E27FC236}">
              <a16:creationId xmlns:a16="http://schemas.microsoft.com/office/drawing/2014/main" id="{00000000-0008-0000-1B00-000002000000}"/>
            </a:ext>
          </a:extLst>
        </xdr:cNvPr>
        <xdr:cNvPicPr>
          <a:picLocks noChangeAspect="1" noChangeArrowheads="1"/>
        </xdr:cNvPicPr>
      </xdr:nvPicPr>
      <xdr:blipFill>
        <a:blip xmlns:r="http://schemas.openxmlformats.org/officeDocument/2006/relationships" r:embed="rId2" cstate="print"/>
        <a:stretch>
          <a:fillRect/>
        </a:stretch>
      </xdr:blipFill>
      <xdr:spPr bwMode="auto">
        <a:xfrm>
          <a:off x="5562600" y="209550"/>
          <a:ext cx="780952" cy="304762"/>
        </a:xfrm>
        <a:prstGeom prst="rect">
          <a:avLst/>
        </a:prstGeom>
        <a:noFill/>
        <a:ln w="1">
          <a:noFill/>
          <a:miter lim="800000"/>
          <a:headEnd/>
          <a:tailEnd type="none" w="med" len="med"/>
        </a:ln>
        <a:effectLst/>
      </xdr:spPr>
    </xdr:pic>
    <xdr:clientData fPrintsWithSheet="0"/>
  </xdr:twoCellAnchor>
</xdr:wsDr>
</file>

<file path=xl/drawings/drawing34.xml><?xml version="1.0" encoding="utf-8"?>
<xdr:wsDr xmlns:xdr="http://schemas.openxmlformats.org/drawingml/2006/spreadsheetDrawing" xmlns:a="http://schemas.openxmlformats.org/drawingml/2006/main">
  <xdr:twoCellAnchor editAs="absolute">
    <xdr:from>
      <xdr:col>11</xdr:col>
      <xdr:colOff>120650</xdr:colOff>
      <xdr:row>0</xdr:row>
      <xdr:rowOff>219075</xdr:rowOff>
    </xdr:from>
    <xdr:to>
      <xdr:col>13</xdr:col>
      <xdr:colOff>79277</xdr:colOff>
      <xdr:row>1</xdr:row>
      <xdr:rowOff>161887</xdr:rowOff>
    </xdr:to>
    <xdr:pic>
      <xdr:nvPicPr>
        <xdr:cNvPr id="4" name="Picture 6">
          <a:hlinkClick xmlns:r="http://schemas.openxmlformats.org/officeDocument/2006/relationships" r:id="rId1"/>
          <a:extLst>
            <a:ext uri="{FF2B5EF4-FFF2-40B4-BE49-F238E27FC236}">
              <a16:creationId xmlns:a16="http://schemas.microsoft.com/office/drawing/2014/main" id="{EFE1DC7E-6E84-481E-86F5-301921B986AD}"/>
            </a:ext>
          </a:extLst>
        </xdr:cNvPr>
        <xdr:cNvPicPr>
          <a:picLocks noChangeAspect="1" noChangeArrowheads="1"/>
        </xdr:cNvPicPr>
      </xdr:nvPicPr>
      <xdr:blipFill>
        <a:blip xmlns:r="http://schemas.openxmlformats.org/officeDocument/2006/relationships" r:embed="rId2" cstate="print"/>
        <a:stretch>
          <a:fillRect/>
        </a:stretch>
      </xdr:blipFill>
      <xdr:spPr bwMode="auto">
        <a:xfrm>
          <a:off x="7439025" y="219075"/>
          <a:ext cx="828577" cy="304762"/>
        </a:xfrm>
        <a:prstGeom prst="rect">
          <a:avLst/>
        </a:prstGeom>
        <a:noFill/>
        <a:ln w="1">
          <a:noFill/>
          <a:miter lim="800000"/>
          <a:headEnd/>
          <a:tailEnd type="none" w="med" len="med"/>
        </a:ln>
        <a:effectLst/>
      </xdr:spPr>
    </xdr:pic>
    <xdr:clientData fPrintsWithSheet="0"/>
  </xdr:twoCellAnchor>
</xdr:wsDr>
</file>

<file path=xl/drawings/drawing35.xml><?xml version="1.0" encoding="utf-8"?>
<xdr:wsDr xmlns:xdr="http://schemas.openxmlformats.org/drawingml/2006/spreadsheetDrawing" xmlns:a="http://schemas.openxmlformats.org/drawingml/2006/main">
  <xdr:twoCellAnchor editAs="absolute">
    <xdr:from>
      <xdr:col>11</xdr:col>
      <xdr:colOff>139700</xdr:colOff>
      <xdr:row>0</xdr:row>
      <xdr:rowOff>215900</xdr:rowOff>
    </xdr:from>
    <xdr:to>
      <xdr:col>13</xdr:col>
      <xdr:colOff>88802</xdr:colOff>
      <xdr:row>1</xdr:row>
      <xdr:rowOff>165062</xdr:rowOff>
    </xdr:to>
    <xdr:pic>
      <xdr:nvPicPr>
        <xdr:cNvPr id="3" name="Picture 6">
          <a:hlinkClick xmlns:r="http://schemas.openxmlformats.org/officeDocument/2006/relationships" r:id="rId1"/>
          <a:extLst>
            <a:ext uri="{FF2B5EF4-FFF2-40B4-BE49-F238E27FC236}">
              <a16:creationId xmlns:a16="http://schemas.microsoft.com/office/drawing/2014/main" id="{AC3A80A2-4416-4A9F-B5A6-D1D0687B8F2B}"/>
            </a:ext>
          </a:extLst>
        </xdr:cNvPr>
        <xdr:cNvPicPr>
          <a:picLocks noChangeAspect="1" noChangeArrowheads="1"/>
        </xdr:cNvPicPr>
      </xdr:nvPicPr>
      <xdr:blipFill>
        <a:blip xmlns:r="http://schemas.openxmlformats.org/officeDocument/2006/relationships" r:embed="rId2" cstate="print"/>
        <a:stretch>
          <a:fillRect/>
        </a:stretch>
      </xdr:blipFill>
      <xdr:spPr bwMode="auto">
        <a:xfrm>
          <a:off x="7448550" y="219075"/>
          <a:ext cx="831752" cy="304762"/>
        </a:xfrm>
        <a:prstGeom prst="rect">
          <a:avLst/>
        </a:prstGeom>
        <a:noFill/>
        <a:ln w="1">
          <a:noFill/>
          <a:miter lim="800000"/>
          <a:headEnd/>
          <a:tailEnd type="none" w="med" len="med"/>
        </a:ln>
        <a:effectLst/>
      </xdr:spPr>
    </xdr:pic>
    <xdr:clientData fPrintsWithSheet="0"/>
  </xdr:twoCellAnchor>
</xdr:wsDr>
</file>

<file path=xl/drawings/drawing36.xml><?xml version="1.0" encoding="utf-8"?>
<xdr:wsDr xmlns:xdr="http://schemas.openxmlformats.org/drawingml/2006/spreadsheetDrawing" xmlns:a="http://schemas.openxmlformats.org/drawingml/2006/main">
  <xdr:twoCellAnchor editAs="absolute">
    <xdr:from>
      <xdr:col>10</xdr:col>
      <xdr:colOff>9525</xdr:colOff>
      <xdr:row>0</xdr:row>
      <xdr:rowOff>257175</xdr:rowOff>
    </xdr:from>
    <xdr:to>
      <xdr:col>11</xdr:col>
      <xdr:colOff>371377</xdr:colOff>
      <xdr:row>2</xdr:row>
      <xdr:rowOff>9487</xdr:rowOff>
    </xdr:to>
    <xdr:pic>
      <xdr:nvPicPr>
        <xdr:cNvPr id="2" name="Picture 6">
          <a:hlinkClick xmlns:r="http://schemas.openxmlformats.org/officeDocument/2006/relationships" r:id="rId1"/>
          <a:extLst>
            <a:ext uri="{FF2B5EF4-FFF2-40B4-BE49-F238E27FC236}">
              <a16:creationId xmlns:a16="http://schemas.microsoft.com/office/drawing/2014/main" id="{00000000-0008-0000-1C00-000002000000}"/>
            </a:ext>
          </a:extLst>
        </xdr:cNvPr>
        <xdr:cNvPicPr>
          <a:picLocks noChangeAspect="1" noChangeArrowheads="1"/>
        </xdr:cNvPicPr>
      </xdr:nvPicPr>
      <xdr:blipFill>
        <a:blip xmlns:r="http://schemas.openxmlformats.org/officeDocument/2006/relationships" r:embed="rId2" cstate="print"/>
        <a:stretch>
          <a:fillRect/>
        </a:stretch>
      </xdr:blipFill>
      <xdr:spPr bwMode="auto">
        <a:xfrm>
          <a:off x="5829300" y="257175"/>
          <a:ext cx="780952" cy="304762"/>
        </a:xfrm>
        <a:prstGeom prst="rect">
          <a:avLst/>
        </a:prstGeom>
        <a:noFill/>
        <a:ln w="1">
          <a:noFill/>
          <a:miter lim="800000"/>
          <a:headEnd/>
          <a:tailEnd type="none" w="med" len="med"/>
        </a:ln>
        <a:effectLst/>
      </xdr:spPr>
    </xdr:pic>
    <xdr:clientData fPrintsWithSheet="0"/>
  </xdr:twoCellAnchor>
</xdr:wsDr>
</file>

<file path=xl/drawings/drawing37.xml><?xml version="1.0" encoding="utf-8"?>
<xdr:wsDr xmlns:xdr="http://schemas.openxmlformats.org/drawingml/2006/spreadsheetDrawing" xmlns:a="http://schemas.openxmlformats.org/drawingml/2006/main">
  <xdr:twoCellAnchor editAs="absolute">
    <xdr:from>
      <xdr:col>10</xdr:col>
      <xdr:colOff>161925</xdr:colOff>
      <xdr:row>0</xdr:row>
      <xdr:rowOff>314325</xdr:rowOff>
    </xdr:from>
    <xdr:to>
      <xdr:col>11</xdr:col>
      <xdr:colOff>476148</xdr:colOff>
      <xdr:row>2</xdr:row>
      <xdr:rowOff>66637</xdr:rowOff>
    </xdr:to>
    <xdr:pic>
      <xdr:nvPicPr>
        <xdr:cNvPr id="2" name="Picture 2">
          <a:hlinkClick xmlns:r="http://schemas.openxmlformats.org/officeDocument/2006/relationships" r:id="rId1"/>
          <a:extLst>
            <a:ext uri="{FF2B5EF4-FFF2-40B4-BE49-F238E27FC236}">
              <a16:creationId xmlns:a16="http://schemas.microsoft.com/office/drawing/2014/main" id="{00000000-0008-0000-1D00-000002000000}"/>
            </a:ext>
          </a:extLst>
        </xdr:cNvPr>
        <xdr:cNvPicPr>
          <a:picLocks noChangeAspect="1" noChangeArrowheads="1"/>
        </xdr:cNvPicPr>
      </xdr:nvPicPr>
      <xdr:blipFill>
        <a:blip xmlns:r="http://schemas.openxmlformats.org/officeDocument/2006/relationships" r:embed="rId2" cstate="print"/>
        <a:stretch>
          <a:fillRect/>
        </a:stretch>
      </xdr:blipFill>
      <xdr:spPr bwMode="auto">
        <a:xfrm>
          <a:off x="6076950" y="314325"/>
          <a:ext cx="838098" cy="304762"/>
        </a:xfrm>
        <a:prstGeom prst="rect">
          <a:avLst/>
        </a:prstGeom>
        <a:noFill/>
        <a:ln w="1">
          <a:noFill/>
          <a:miter lim="800000"/>
          <a:headEnd/>
          <a:tailEnd type="none" w="med" len="med"/>
        </a:ln>
        <a:effectLst/>
      </xdr:spPr>
    </xdr:pic>
    <xdr:clientData fPrintsWithSheet="0"/>
  </xdr:twoCellAnchor>
</xdr:wsDr>
</file>

<file path=xl/drawings/drawing38.xml><?xml version="1.0" encoding="utf-8"?>
<xdr:wsDr xmlns:xdr="http://schemas.openxmlformats.org/drawingml/2006/spreadsheetDrawing" xmlns:a="http://schemas.openxmlformats.org/drawingml/2006/main">
  <xdr:twoCellAnchor editAs="absolute">
    <xdr:from>
      <xdr:col>10</xdr:col>
      <xdr:colOff>161925</xdr:colOff>
      <xdr:row>0</xdr:row>
      <xdr:rowOff>266699</xdr:rowOff>
    </xdr:from>
    <xdr:to>
      <xdr:col>11</xdr:col>
      <xdr:colOff>476148</xdr:colOff>
      <xdr:row>2</xdr:row>
      <xdr:rowOff>19011</xdr:rowOff>
    </xdr:to>
    <xdr:pic>
      <xdr:nvPicPr>
        <xdr:cNvPr id="2" name="Picture 2">
          <a:hlinkClick xmlns:r="http://schemas.openxmlformats.org/officeDocument/2006/relationships" r:id="rId1"/>
          <a:extLst>
            <a:ext uri="{FF2B5EF4-FFF2-40B4-BE49-F238E27FC236}">
              <a16:creationId xmlns:a16="http://schemas.microsoft.com/office/drawing/2014/main" id="{00000000-0008-0000-1E00-000002000000}"/>
            </a:ext>
          </a:extLst>
        </xdr:cNvPr>
        <xdr:cNvPicPr preferRelativeResize="0">
          <a:picLocks noChangeArrowheads="1"/>
        </xdr:cNvPicPr>
      </xdr:nvPicPr>
      <xdr:blipFill>
        <a:blip xmlns:r="http://schemas.openxmlformats.org/officeDocument/2006/relationships" r:embed="rId2" cstate="print"/>
        <a:stretch>
          <a:fillRect/>
        </a:stretch>
      </xdr:blipFill>
      <xdr:spPr bwMode="auto">
        <a:xfrm>
          <a:off x="5848350" y="266699"/>
          <a:ext cx="819048" cy="304762"/>
        </a:xfrm>
        <a:prstGeom prst="rect">
          <a:avLst/>
        </a:prstGeom>
        <a:noFill/>
        <a:ln w="1">
          <a:noFill/>
          <a:miter lim="800000"/>
          <a:headEnd/>
          <a:tailEnd type="none" w="med" len="med"/>
        </a:ln>
        <a:effectLst/>
      </xdr:spPr>
    </xdr:pic>
    <xdr:clientData fPrintsWithSheet="0"/>
  </xdr:twoCellAnchor>
</xdr:wsDr>
</file>

<file path=xl/drawings/drawing39.xml><?xml version="1.0" encoding="utf-8"?>
<xdr:wsDr xmlns:xdr="http://schemas.openxmlformats.org/drawingml/2006/spreadsheetDrawing" xmlns:a="http://schemas.openxmlformats.org/drawingml/2006/main">
  <xdr:twoCellAnchor editAs="absolute">
    <xdr:from>
      <xdr:col>10</xdr:col>
      <xdr:colOff>314325</xdr:colOff>
      <xdr:row>0</xdr:row>
      <xdr:rowOff>279399</xdr:rowOff>
    </xdr:from>
    <xdr:to>
      <xdr:col>12</xdr:col>
      <xdr:colOff>295173</xdr:colOff>
      <xdr:row>2</xdr:row>
      <xdr:rowOff>31711</xdr:rowOff>
    </xdr:to>
    <xdr:pic>
      <xdr:nvPicPr>
        <xdr:cNvPr id="2" name="Picture 2">
          <a:hlinkClick xmlns:r="http://schemas.openxmlformats.org/officeDocument/2006/relationships" r:id="rId1"/>
          <a:extLst>
            <a:ext uri="{FF2B5EF4-FFF2-40B4-BE49-F238E27FC236}">
              <a16:creationId xmlns:a16="http://schemas.microsoft.com/office/drawing/2014/main" id="{00000000-0008-0000-1F00-000002000000}"/>
            </a:ext>
          </a:extLst>
        </xdr:cNvPr>
        <xdr:cNvPicPr>
          <a:picLocks noChangeAspect="1" noChangeArrowheads="1"/>
        </xdr:cNvPicPr>
      </xdr:nvPicPr>
      <xdr:blipFill>
        <a:blip xmlns:r="http://schemas.openxmlformats.org/officeDocument/2006/relationships" r:embed="rId2" cstate="print"/>
        <a:stretch>
          <a:fillRect/>
        </a:stretch>
      </xdr:blipFill>
      <xdr:spPr bwMode="auto">
        <a:xfrm>
          <a:off x="6016625" y="279399"/>
          <a:ext cx="857148" cy="304762"/>
        </a:xfrm>
        <a:prstGeom prst="rect">
          <a:avLst/>
        </a:prstGeom>
        <a:noFill/>
        <a:ln w="1">
          <a:noFill/>
          <a:miter lim="800000"/>
          <a:headEnd/>
          <a:tailEnd type="none" w="med" len="med"/>
        </a:ln>
        <a:effectLst/>
      </xdr:spPr>
    </xdr:pic>
    <xdr:clientData fPrintsWithSheet="0"/>
  </xdr:twoCellAnchor>
</xdr:wsDr>
</file>

<file path=xl/drawings/drawing4.xml><?xml version="1.0" encoding="utf-8"?>
<xdr:wsDr xmlns:xdr="http://schemas.openxmlformats.org/drawingml/2006/spreadsheetDrawing" xmlns:a="http://schemas.openxmlformats.org/drawingml/2006/main">
  <xdr:twoCellAnchor>
    <xdr:from>
      <xdr:col>6</xdr:col>
      <xdr:colOff>425450</xdr:colOff>
      <xdr:row>2</xdr:row>
      <xdr:rowOff>28575</xdr:rowOff>
    </xdr:from>
    <xdr:to>
      <xdr:col>10</xdr:col>
      <xdr:colOff>225425</xdr:colOff>
      <xdr:row>2</xdr:row>
      <xdr:rowOff>28575</xdr:rowOff>
    </xdr:to>
    <xdr:sp macro="" textlink="">
      <xdr:nvSpPr>
        <xdr:cNvPr id="2" name="Line 3">
          <a:extLst>
            <a:ext uri="{FF2B5EF4-FFF2-40B4-BE49-F238E27FC236}">
              <a16:creationId xmlns:a16="http://schemas.microsoft.com/office/drawing/2014/main" id="{00000000-0008-0000-0400-000002000000}"/>
            </a:ext>
          </a:extLst>
        </xdr:cNvPr>
        <xdr:cNvSpPr>
          <a:spLocks noChangeShapeType="1"/>
        </xdr:cNvSpPr>
      </xdr:nvSpPr>
      <xdr:spPr bwMode="auto">
        <a:xfrm>
          <a:off x="3911600" y="409575"/>
          <a:ext cx="2124075" cy="0"/>
        </a:xfrm>
        <a:prstGeom prst="line">
          <a:avLst/>
        </a:prstGeom>
        <a:noFill/>
        <a:ln w="25400">
          <a:solidFill>
            <a:schemeClr val="tx1"/>
          </a:solidFill>
          <a:round/>
          <a:headEnd/>
          <a:tailEnd/>
        </a:ln>
        <a:extLst>
          <a:ext uri="{909E8E84-426E-40DD-AFC4-6F175D3DCCD1}">
            <a14:hiddenFill xmlns:a14="http://schemas.microsoft.com/office/drawing/2010/main">
              <a:noFill/>
            </a14:hiddenFill>
          </a:ext>
        </a:extLst>
      </xdr:spPr>
      <xdr:txBody>
        <a:bodyPr wrap="square" lIns="95537" tIns="47768" rIns="95537" bIns="47768" anchor="ctr"/>
        <a:lstStyle>
          <a:defPPr>
            <a:defRPr lang="en-US"/>
          </a:defPPr>
          <a:lvl1pPr algn="ctr" rtl="0" eaLnBrk="0" fontAlgn="base" hangingPunct="0">
            <a:spcBef>
              <a:spcPct val="0"/>
            </a:spcBef>
            <a:spcAft>
              <a:spcPct val="0"/>
            </a:spcAft>
            <a:defRPr sz="2500" kern="1200">
              <a:solidFill>
                <a:schemeClr val="tx1"/>
              </a:solidFill>
              <a:latin typeface="Times New Roman" pitchFamily="18" charset="0"/>
              <a:ea typeface="+mn-ea"/>
              <a:cs typeface="+mn-cs"/>
            </a:defRPr>
          </a:lvl1pPr>
          <a:lvl2pPr marL="476250" indent="-19050" algn="ctr" rtl="0" eaLnBrk="0" fontAlgn="base" hangingPunct="0">
            <a:spcBef>
              <a:spcPct val="0"/>
            </a:spcBef>
            <a:spcAft>
              <a:spcPct val="0"/>
            </a:spcAft>
            <a:defRPr sz="2500" kern="1200">
              <a:solidFill>
                <a:schemeClr val="tx1"/>
              </a:solidFill>
              <a:latin typeface="Times New Roman" pitchFamily="18" charset="0"/>
              <a:ea typeface="+mn-ea"/>
              <a:cs typeface="+mn-cs"/>
            </a:defRPr>
          </a:lvl2pPr>
          <a:lvl3pPr marL="954088" indent="-39688" algn="ctr" rtl="0" eaLnBrk="0" fontAlgn="base" hangingPunct="0">
            <a:spcBef>
              <a:spcPct val="0"/>
            </a:spcBef>
            <a:spcAft>
              <a:spcPct val="0"/>
            </a:spcAft>
            <a:defRPr sz="2500" kern="1200">
              <a:solidFill>
                <a:schemeClr val="tx1"/>
              </a:solidFill>
              <a:latin typeface="Times New Roman" pitchFamily="18" charset="0"/>
              <a:ea typeface="+mn-ea"/>
              <a:cs typeface="+mn-cs"/>
            </a:defRPr>
          </a:lvl3pPr>
          <a:lvl4pPr marL="1431925" indent="-60325" algn="ctr" rtl="0" eaLnBrk="0" fontAlgn="base" hangingPunct="0">
            <a:spcBef>
              <a:spcPct val="0"/>
            </a:spcBef>
            <a:spcAft>
              <a:spcPct val="0"/>
            </a:spcAft>
            <a:defRPr sz="2500" kern="1200">
              <a:solidFill>
                <a:schemeClr val="tx1"/>
              </a:solidFill>
              <a:latin typeface="Times New Roman" pitchFamily="18" charset="0"/>
              <a:ea typeface="+mn-ea"/>
              <a:cs typeface="+mn-cs"/>
            </a:defRPr>
          </a:lvl4pPr>
          <a:lvl5pPr marL="1909763" indent="-80963" algn="ctr" rtl="0" eaLnBrk="0" fontAlgn="base" hangingPunct="0">
            <a:spcBef>
              <a:spcPct val="0"/>
            </a:spcBef>
            <a:spcAft>
              <a:spcPct val="0"/>
            </a:spcAft>
            <a:defRPr sz="2500" kern="1200">
              <a:solidFill>
                <a:schemeClr val="tx1"/>
              </a:solidFill>
              <a:latin typeface="Times New Roman" pitchFamily="18" charset="0"/>
              <a:ea typeface="+mn-ea"/>
              <a:cs typeface="+mn-cs"/>
            </a:defRPr>
          </a:lvl5pPr>
          <a:lvl6pPr marL="2286000" algn="l" defTabSz="914400" rtl="0" eaLnBrk="1" latinLnBrk="0" hangingPunct="1">
            <a:defRPr sz="2500" kern="1200">
              <a:solidFill>
                <a:schemeClr val="tx1"/>
              </a:solidFill>
              <a:latin typeface="Times New Roman" pitchFamily="18" charset="0"/>
              <a:ea typeface="+mn-ea"/>
              <a:cs typeface="+mn-cs"/>
            </a:defRPr>
          </a:lvl6pPr>
          <a:lvl7pPr marL="2743200" algn="l" defTabSz="914400" rtl="0" eaLnBrk="1" latinLnBrk="0" hangingPunct="1">
            <a:defRPr sz="2500" kern="1200">
              <a:solidFill>
                <a:schemeClr val="tx1"/>
              </a:solidFill>
              <a:latin typeface="Times New Roman" pitchFamily="18" charset="0"/>
              <a:ea typeface="+mn-ea"/>
              <a:cs typeface="+mn-cs"/>
            </a:defRPr>
          </a:lvl7pPr>
          <a:lvl8pPr marL="3200400" algn="l" defTabSz="914400" rtl="0" eaLnBrk="1" latinLnBrk="0" hangingPunct="1">
            <a:defRPr sz="2500" kern="1200">
              <a:solidFill>
                <a:schemeClr val="tx1"/>
              </a:solidFill>
              <a:latin typeface="Times New Roman" pitchFamily="18" charset="0"/>
              <a:ea typeface="+mn-ea"/>
              <a:cs typeface="+mn-cs"/>
            </a:defRPr>
          </a:lvl8pPr>
          <a:lvl9pPr marL="3657600" algn="l" defTabSz="914400" rtl="0" eaLnBrk="1" latinLnBrk="0" hangingPunct="1">
            <a:defRPr sz="2500" kern="1200">
              <a:solidFill>
                <a:schemeClr val="tx1"/>
              </a:solidFill>
              <a:latin typeface="Times New Roman" pitchFamily="18" charset="0"/>
              <a:ea typeface="+mn-ea"/>
              <a:cs typeface="+mn-cs"/>
            </a:defRPr>
          </a:lvl9pPr>
        </a:lstStyle>
        <a:p>
          <a:endParaRPr lang="pt-PT"/>
        </a:p>
      </xdr:txBody>
    </xdr:sp>
    <xdr:clientData/>
  </xdr:twoCellAnchor>
  <xdr:twoCellAnchor>
    <xdr:from>
      <xdr:col>9</xdr:col>
      <xdr:colOff>136525</xdr:colOff>
      <xdr:row>7</xdr:row>
      <xdr:rowOff>60325</xdr:rowOff>
    </xdr:from>
    <xdr:to>
      <xdr:col>9</xdr:col>
      <xdr:colOff>355600</xdr:colOff>
      <xdr:row>12</xdr:row>
      <xdr:rowOff>173038</xdr:rowOff>
    </xdr:to>
    <xdr:sp macro="" textlink="">
      <xdr:nvSpPr>
        <xdr:cNvPr id="3" name="Rectangle 5">
          <a:extLst>
            <a:ext uri="{FF2B5EF4-FFF2-40B4-BE49-F238E27FC236}">
              <a16:creationId xmlns:a16="http://schemas.microsoft.com/office/drawing/2014/main" id="{00000000-0008-0000-0400-000003000000}"/>
            </a:ext>
          </a:extLst>
        </xdr:cNvPr>
        <xdr:cNvSpPr>
          <a:spLocks noChangeArrowheads="1"/>
        </xdr:cNvSpPr>
      </xdr:nvSpPr>
      <xdr:spPr bwMode="auto">
        <a:xfrm>
          <a:off x="5365750" y="1393825"/>
          <a:ext cx="219075" cy="1065213"/>
        </a:xfrm>
        <a:prstGeom prst="rect">
          <a:avLst/>
        </a:prstGeom>
        <a:solidFill>
          <a:srgbClr val="FFFF00"/>
        </a:solidFill>
        <a:ln>
          <a:noFill/>
        </a:ln>
        <a:extLst/>
      </xdr:spPr>
      <xdr:txBody>
        <a:bodyPr wrap="square" lIns="95537" tIns="47768" rIns="95537" bIns="47768" anchor="ctr"/>
        <a:lstStyle>
          <a:defPPr>
            <a:defRPr lang="en-US"/>
          </a:defPPr>
          <a:lvl1pPr algn="ctr" rtl="0" eaLnBrk="0" fontAlgn="base" hangingPunct="0">
            <a:spcBef>
              <a:spcPct val="0"/>
            </a:spcBef>
            <a:spcAft>
              <a:spcPct val="0"/>
            </a:spcAft>
            <a:defRPr sz="2500" kern="1200">
              <a:solidFill>
                <a:schemeClr val="tx1"/>
              </a:solidFill>
              <a:latin typeface="Times New Roman" pitchFamily="18" charset="0"/>
              <a:ea typeface="+mn-ea"/>
              <a:cs typeface="+mn-cs"/>
            </a:defRPr>
          </a:lvl1pPr>
          <a:lvl2pPr marL="476250" indent="-19050" algn="ctr" rtl="0" eaLnBrk="0" fontAlgn="base" hangingPunct="0">
            <a:spcBef>
              <a:spcPct val="0"/>
            </a:spcBef>
            <a:spcAft>
              <a:spcPct val="0"/>
            </a:spcAft>
            <a:defRPr sz="2500" kern="1200">
              <a:solidFill>
                <a:schemeClr val="tx1"/>
              </a:solidFill>
              <a:latin typeface="Times New Roman" pitchFamily="18" charset="0"/>
              <a:ea typeface="+mn-ea"/>
              <a:cs typeface="+mn-cs"/>
            </a:defRPr>
          </a:lvl2pPr>
          <a:lvl3pPr marL="954088" indent="-39688" algn="ctr" rtl="0" eaLnBrk="0" fontAlgn="base" hangingPunct="0">
            <a:spcBef>
              <a:spcPct val="0"/>
            </a:spcBef>
            <a:spcAft>
              <a:spcPct val="0"/>
            </a:spcAft>
            <a:defRPr sz="2500" kern="1200">
              <a:solidFill>
                <a:schemeClr val="tx1"/>
              </a:solidFill>
              <a:latin typeface="Times New Roman" pitchFamily="18" charset="0"/>
              <a:ea typeface="+mn-ea"/>
              <a:cs typeface="+mn-cs"/>
            </a:defRPr>
          </a:lvl3pPr>
          <a:lvl4pPr marL="1431925" indent="-60325" algn="ctr" rtl="0" eaLnBrk="0" fontAlgn="base" hangingPunct="0">
            <a:spcBef>
              <a:spcPct val="0"/>
            </a:spcBef>
            <a:spcAft>
              <a:spcPct val="0"/>
            </a:spcAft>
            <a:defRPr sz="2500" kern="1200">
              <a:solidFill>
                <a:schemeClr val="tx1"/>
              </a:solidFill>
              <a:latin typeface="Times New Roman" pitchFamily="18" charset="0"/>
              <a:ea typeface="+mn-ea"/>
              <a:cs typeface="+mn-cs"/>
            </a:defRPr>
          </a:lvl4pPr>
          <a:lvl5pPr marL="1909763" indent="-80963" algn="ctr" rtl="0" eaLnBrk="0" fontAlgn="base" hangingPunct="0">
            <a:spcBef>
              <a:spcPct val="0"/>
            </a:spcBef>
            <a:spcAft>
              <a:spcPct val="0"/>
            </a:spcAft>
            <a:defRPr sz="2500" kern="1200">
              <a:solidFill>
                <a:schemeClr val="tx1"/>
              </a:solidFill>
              <a:latin typeface="Times New Roman" pitchFamily="18" charset="0"/>
              <a:ea typeface="+mn-ea"/>
              <a:cs typeface="+mn-cs"/>
            </a:defRPr>
          </a:lvl5pPr>
          <a:lvl6pPr marL="2286000" algn="l" defTabSz="914400" rtl="0" eaLnBrk="1" latinLnBrk="0" hangingPunct="1">
            <a:defRPr sz="2500" kern="1200">
              <a:solidFill>
                <a:schemeClr val="tx1"/>
              </a:solidFill>
              <a:latin typeface="Times New Roman" pitchFamily="18" charset="0"/>
              <a:ea typeface="+mn-ea"/>
              <a:cs typeface="+mn-cs"/>
            </a:defRPr>
          </a:lvl6pPr>
          <a:lvl7pPr marL="2743200" algn="l" defTabSz="914400" rtl="0" eaLnBrk="1" latinLnBrk="0" hangingPunct="1">
            <a:defRPr sz="2500" kern="1200">
              <a:solidFill>
                <a:schemeClr val="tx1"/>
              </a:solidFill>
              <a:latin typeface="Times New Roman" pitchFamily="18" charset="0"/>
              <a:ea typeface="+mn-ea"/>
              <a:cs typeface="+mn-cs"/>
            </a:defRPr>
          </a:lvl7pPr>
          <a:lvl8pPr marL="3200400" algn="l" defTabSz="914400" rtl="0" eaLnBrk="1" latinLnBrk="0" hangingPunct="1">
            <a:defRPr sz="2500" kern="1200">
              <a:solidFill>
                <a:schemeClr val="tx1"/>
              </a:solidFill>
              <a:latin typeface="Times New Roman" pitchFamily="18" charset="0"/>
              <a:ea typeface="+mn-ea"/>
              <a:cs typeface="+mn-cs"/>
            </a:defRPr>
          </a:lvl8pPr>
          <a:lvl9pPr marL="3657600" algn="l" defTabSz="914400" rtl="0" eaLnBrk="1" latinLnBrk="0" hangingPunct="1">
            <a:defRPr sz="2500" kern="1200">
              <a:solidFill>
                <a:schemeClr val="tx1"/>
              </a:solidFill>
              <a:latin typeface="Times New Roman" pitchFamily="18" charset="0"/>
              <a:ea typeface="+mn-ea"/>
              <a:cs typeface="+mn-cs"/>
            </a:defRPr>
          </a:lvl9pPr>
        </a:lstStyle>
        <a:p>
          <a:endParaRPr lang="pt-PT" altLang="pt-PT" sz="2400"/>
        </a:p>
      </xdr:txBody>
    </xdr:sp>
    <xdr:clientData/>
  </xdr:twoCellAnchor>
  <xdr:twoCellAnchor>
    <xdr:from>
      <xdr:col>9</xdr:col>
      <xdr:colOff>120650</xdr:colOff>
      <xdr:row>0</xdr:row>
      <xdr:rowOff>0</xdr:rowOff>
    </xdr:from>
    <xdr:to>
      <xdr:col>9</xdr:col>
      <xdr:colOff>136525</xdr:colOff>
      <xdr:row>12</xdr:row>
      <xdr:rowOff>157163</xdr:rowOff>
    </xdr:to>
    <xdr:sp macro="" textlink="">
      <xdr:nvSpPr>
        <xdr:cNvPr id="4" name="Line 6">
          <a:extLst>
            <a:ext uri="{FF2B5EF4-FFF2-40B4-BE49-F238E27FC236}">
              <a16:creationId xmlns:a16="http://schemas.microsoft.com/office/drawing/2014/main" id="{00000000-0008-0000-0400-000004000000}"/>
            </a:ext>
          </a:extLst>
        </xdr:cNvPr>
        <xdr:cNvSpPr>
          <a:spLocks noChangeShapeType="1"/>
        </xdr:cNvSpPr>
      </xdr:nvSpPr>
      <xdr:spPr bwMode="auto">
        <a:xfrm rot="5421033" flipH="1">
          <a:off x="4136231" y="1213644"/>
          <a:ext cx="2443163" cy="15875"/>
        </a:xfrm>
        <a:prstGeom prst="line">
          <a:avLst/>
        </a:prstGeom>
        <a:noFill/>
        <a:ln w="28575" cap="sq">
          <a:solidFill>
            <a:schemeClr val="tx1"/>
          </a:solidFill>
          <a:round/>
          <a:headEnd type="none" w="sm" len="sm"/>
          <a:tailEnd type="none" w="sm" len="sm"/>
        </a:ln>
        <a:extLst>
          <a:ext uri="{909E8E84-426E-40DD-AFC4-6F175D3DCCD1}">
            <a14:hiddenFill xmlns:a14="http://schemas.microsoft.com/office/drawing/2010/main">
              <a:noFill/>
            </a14:hiddenFill>
          </a:ext>
        </a:extLst>
      </xdr:spPr>
      <xdr:txBody>
        <a:bodyPr wrap="square" lIns="95537" tIns="47768" rIns="95537" bIns="47768" anchor="ctr"/>
        <a:lstStyle>
          <a:defPPr>
            <a:defRPr lang="en-US"/>
          </a:defPPr>
          <a:lvl1pPr algn="ctr" rtl="0" eaLnBrk="0" fontAlgn="base" hangingPunct="0">
            <a:spcBef>
              <a:spcPct val="0"/>
            </a:spcBef>
            <a:spcAft>
              <a:spcPct val="0"/>
            </a:spcAft>
            <a:defRPr sz="2500" kern="1200">
              <a:solidFill>
                <a:schemeClr val="tx1"/>
              </a:solidFill>
              <a:latin typeface="Times New Roman" pitchFamily="18" charset="0"/>
              <a:ea typeface="+mn-ea"/>
              <a:cs typeface="+mn-cs"/>
            </a:defRPr>
          </a:lvl1pPr>
          <a:lvl2pPr marL="476250" indent="-19050" algn="ctr" rtl="0" eaLnBrk="0" fontAlgn="base" hangingPunct="0">
            <a:spcBef>
              <a:spcPct val="0"/>
            </a:spcBef>
            <a:spcAft>
              <a:spcPct val="0"/>
            </a:spcAft>
            <a:defRPr sz="2500" kern="1200">
              <a:solidFill>
                <a:schemeClr val="tx1"/>
              </a:solidFill>
              <a:latin typeface="Times New Roman" pitchFamily="18" charset="0"/>
              <a:ea typeface="+mn-ea"/>
              <a:cs typeface="+mn-cs"/>
            </a:defRPr>
          </a:lvl2pPr>
          <a:lvl3pPr marL="954088" indent="-39688" algn="ctr" rtl="0" eaLnBrk="0" fontAlgn="base" hangingPunct="0">
            <a:spcBef>
              <a:spcPct val="0"/>
            </a:spcBef>
            <a:spcAft>
              <a:spcPct val="0"/>
            </a:spcAft>
            <a:defRPr sz="2500" kern="1200">
              <a:solidFill>
                <a:schemeClr val="tx1"/>
              </a:solidFill>
              <a:latin typeface="Times New Roman" pitchFamily="18" charset="0"/>
              <a:ea typeface="+mn-ea"/>
              <a:cs typeface="+mn-cs"/>
            </a:defRPr>
          </a:lvl3pPr>
          <a:lvl4pPr marL="1431925" indent="-60325" algn="ctr" rtl="0" eaLnBrk="0" fontAlgn="base" hangingPunct="0">
            <a:spcBef>
              <a:spcPct val="0"/>
            </a:spcBef>
            <a:spcAft>
              <a:spcPct val="0"/>
            </a:spcAft>
            <a:defRPr sz="2500" kern="1200">
              <a:solidFill>
                <a:schemeClr val="tx1"/>
              </a:solidFill>
              <a:latin typeface="Times New Roman" pitchFamily="18" charset="0"/>
              <a:ea typeface="+mn-ea"/>
              <a:cs typeface="+mn-cs"/>
            </a:defRPr>
          </a:lvl4pPr>
          <a:lvl5pPr marL="1909763" indent="-80963" algn="ctr" rtl="0" eaLnBrk="0" fontAlgn="base" hangingPunct="0">
            <a:spcBef>
              <a:spcPct val="0"/>
            </a:spcBef>
            <a:spcAft>
              <a:spcPct val="0"/>
            </a:spcAft>
            <a:defRPr sz="2500" kern="1200">
              <a:solidFill>
                <a:schemeClr val="tx1"/>
              </a:solidFill>
              <a:latin typeface="Times New Roman" pitchFamily="18" charset="0"/>
              <a:ea typeface="+mn-ea"/>
              <a:cs typeface="+mn-cs"/>
            </a:defRPr>
          </a:lvl5pPr>
          <a:lvl6pPr marL="2286000" algn="l" defTabSz="914400" rtl="0" eaLnBrk="1" latinLnBrk="0" hangingPunct="1">
            <a:defRPr sz="2500" kern="1200">
              <a:solidFill>
                <a:schemeClr val="tx1"/>
              </a:solidFill>
              <a:latin typeface="Times New Roman" pitchFamily="18" charset="0"/>
              <a:ea typeface="+mn-ea"/>
              <a:cs typeface="+mn-cs"/>
            </a:defRPr>
          </a:lvl6pPr>
          <a:lvl7pPr marL="2743200" algn="l" defTabSz="914400" rtl="0" eaLnBrk="1" latinLnBrk="0" hangingPunct="1">
            <a:defRPr sz="2500" kern="1200">
              <a:solidFill>
                <a:schemeClr val="tx1"/>
              </a:solidFill>
              <a:latin typeface="Times New Roman" pitchFamily="18" charset="0"/>
              <a:ea typeface="+mn-ea"/>
              <a:cs typeface="+mn-cs"/>
            </a:defRPr>
          </a:lvl7pPr>
          <a:lvl8pPr marL="3200400" algn="l" defTabSz="914400" rtl="0" eaLnBrk="1" latinLnBrk="0" hangingPunct="1">
            <a:defRPr sz="2500" kern="1200">
              <a:solidFill>
                <a:schemeClr val="tx1"/>
              </a:solidFill>
              <a:latin typeface="Times New Roman" pitchFamily="18" charset="0"/>
              <a:ea typeface="+mn-ea"/>
              <a:cs typeface="+mn-cs"/>
            </a:defRPr>
          </a:lvl8pPr>
          <a:lvl9pPr marL="3657600" algn="l" defTabSz="914400" rtl="0" eaLnBrk="1" latinLnBrk="0" hangingPunct="1">
            <a:defRPr sz="2500" kern="1200">
              <a:solidFill>
                <a:schemeClr val="tx1"/>
              </a:solidFill>
              <a:latin typeface="Times New Roman" pitchFamily="18" charset="0"/>
              <a:ea typeface="+mn-ea"/>
              <a:cs typeface="+mn-cs"/>
            </a:defRPr>
          </a:lvl9pPr>
        </a:lstStyle>
        <a:p>
          <a:endParaRPr lang="pt-PT"/>
        </a:p>
      </xdr:txBody>
    </xdr:sp>
    <xdr:clientData/>
  </xdr:twoCellAnchor>
  <xdr:twoCellAnchor>
    <xdr:from>
      <xdr:col>8</xdr:col>
      <xdr:colOff>325437</xdr:colOff>
      <xdr:row>7</xdr:row>
      <xdr:rowOff>47624</xdr:rowOff>
    </xdr:from>
    <xdr:to>
      <xdr:col>10</xdr:col>
      <xdr:colOff>495300</xdr:colOff>
      <xdr:row>7</xdr:row>
      <xdr:rowOff>58737</xdr:rowOff>
    </xdr:to>
    <xdr:sp macro="" textlink="">
      <xdr:nvSpPr>
        <xdr:cNvPr id="5" name="Line 7">
          <a:extLst>
            <a:ext uri="{FF2B5EF4-FFF2-40B4-BE49-F238E27FC236}">
              <a16:creationId xmlns:a16="http://schemas.microsoft.com/office/drawing/2014/main" id="{00000000-0008-0000-0400-000005000000}"/>
            </a:ext>
          </a:extLst>
        </xdr:cNvPr>
        <xdr:cNvSpPr>
          <a:spLocks noChangeShapeType="1"/>
        </xdr:cNvSpPr>
      </xdr:nvSpPr>
      <xdr:spPr bwMode="auto">
        <a:xfrm flipV="1">
          <a:off x="4973637" y="1381124"/>
          <a:ext cx="1331913" cy="11113"/>
        </a:xfrm>
        <a:prstGeom prst="line">
          <a:avLst/>
        </a:prstGeom>
        <a:noFill/>
        <a:ln w="28575">
          <a:solidFill>
            <a:schemeClr val="tx1"/>
          </a:solidFill>
          <a:round/>
          <a:headEnd/>
          <a:tailEnd/>
        </a:ln>
        <a:extLst>
          <a:ext uri="{909E8E84-426E-40DD-AFC4-6F175D3DCCD1}">
            <a14:hiddenFill xmlns:a14="http://schemas.microsoft.com/office/drawing/2010/main">
              <a:noFill/>
            </a14:hiddenFill>
          </a:ext>
        </a:extLst>
      </xdr:spPr>
      <xdr:txBody>
        <a:bodyPr wrap="square" lIns="95537" tIns="47768" rIns="95537" bIns="47768" anchor="ctr"/>
        <a:lstStyle>
          <a:defPPr>
            <a:defRPr lang="en-US"/>
          </a:defPPr>
          <a:lvl1pPr algn="ctr" rtl="0" eaLnBrk="0" fontAlgn="base" hangingPunct="0">
            <a:spcBef>
              <a:spcPct val="0"/>
            </a:spcBef>
            <a:spcAft>
              <a:spcPct val="0"/>
            </a:spcAft>
            <a:defRPr sz="2500" kern="1200">
              <a:solidFill>
                <a:schemeClr val="tx1"/>
              </a:solidFill>
              <a:latin typeface="Times New Roman" pitchFamily="18" charset="0"/>
              <a:ea typeface="+mn-ea"/>
              <a:cs typeface="+mn-cs"/>
            </a:defRPr>
          </a:lvl1pPr>
          <a:lvl2pPr marL="476250" indent="-19050" algn="ctr" rtl="0" eaLnBrk="0" fontAlgn="base" hangingPunct="0">
            <a:spcBef>
              <a:spcPct val="0"/>
            </a:spcBef>
            <a:spcAft>
              <a:spcPct val="0"/>
            </a:spcAft>
            <a:defRPr sz="2500" kern="1200">
              <a:solidFill>
                <a:schemeClr val="tx1"/>
              </a:solidFill>
              <a:latin typeface="Times New Roman" pitchFamily="18" charset="0"/>
              <a:ea typeface="+mn-ea"/>
              <a:cs typeface="+mn-cs"/>
            </a:defRPr>
          </a:lvl2pPr>
          <a:lvl3pPr marL="954088" indent="-39688" algn="ctr" rtl="0" eaLnBrk="0" fontAlgn="base" hangingPunct="0">
            <a:spcBef>
              <a:spcPct val="0"/>
            </a:spcBef>
            <a:spcAft>
              <a:spcPct val="0"/>
            </a:spcAft>
            <a:defRPr sz="2500" kern="1200">
              <a:solidFill>
                <a:schemeClr val="tx1"/>
              </a:solidFill>
              <a:latin typeface="Times New Roman" pitchFamily="18" charset="0"/>
              <a:ea typeface="+mn-ea"/>
              <a:cs typeface="+mn-cs"/>
            </a:defRPr>
          </a:lvl3pPr>
          <a:lvl4pPr marL="1431925" indent="-60325" algn="ctr" rtl="0" eaLnBrk="0" fontAlgn="base" hangingPunct="0">
            <a:spcBef>
              <a:spcPct val="0"/>
            </a:spcBef>
            <a:spcAft>
              <a:spcPct val="0"/>
            </a:spcAft>
            <a:defRPr sz="2500" kern="1200">
              <a:solidFill>
                <a:schemeClr val="tx1"/>
              </a:solidFill>
              <a:latin typeface="Times New Roman" pitchFamily="18" charset="0"/>
              <a:ea typeface="+mn-ea"/>
              <a:cs typeface="+mn-cs"/>
            </a:defRPr>
          </a:lvl4pPr>
          <a:lvl5pPr marL="1909763" indent="-80963" algn="ctr" rtl="0" eaLnBrk="0" fontAlgn="base" hangingPunct="0">
            <a:spcBef>
              <a:spcPct val="0"/>
            </a:spcBef>
            <a:spcAft>
              <a:spcPct val="0"/>
            </a:spcAft>
            <a:defRPr sz="2500" kern="1200">
              <a:solidFill>
                <a:schemeClr val="tx1"/>
              </a:solidFill>
              <a:latin typeface="Times New Roman" pitchFamily="18" charset="0"/>
              <a:ea typeface="+mn-ea"/>
              <a:cs typeface="+mn-cs"/>
            </a:defRPr>
          </a:lvl5pPr>
          <a:lvl6pPr marL="2286000" algn="l" defTabSz="914400" rtl="0" eaLnBrk="1" latinLnBrk="0" hangingPunct="1">
            <a:defRPr sz="2500" kern="1200">
              <a:solidFill>
                <a:schemeClr val="tx1"/>
              </a:solidFill>
              <a:latin typeface="Times New Roman" pitchFamily="18" charset="0"/>
              <a:ea typeface="+mn-ea"/>
              <a:cs typeface="+mn-cs"/>
            </a:defRPr>
          </a:lvl6pPr>
          <a:lvl7pPr marL="2743200" algn="l" defTabSz="914400" rtl="0" eaLnBrk="1" latinLnBrk="0" hangingPunct="1">
            <a:defRPr sz="2500" kern="1200">
              <a:solidFill>
                <a:schemeClr val="tx1"/>
              </a:solidFill>
              <a:latin typeface="Times New Roman" pitchFamily="18" charset="0"/>
              <a:ea typeface="+mn-ea"/>
              <a:cs typeface="+mn-cs"/>
            </a:defRPr>
          </a:lvl7pPr>
          <a:lvl8pPr marL="3200400" algn="l" defTabSz="914400" rtl="0" eaLnBrk="1" latinLnBrk="0" hangingPunct="1">
            <a:defRPr sz="2500" kern="1200">
              <a:solidFill>
                <a:schemeClr val="tx1"/>
              </a:solidFill>
              <a:latin typeface="Times New Roman" pitchFamily="18" charset="0"/>
              <a:ea typeface="+mn-ea"/>
              <a:cs typeface="+mn-cs"/>
            </a:defRPr>
          </a:lvl8pPr>
          <a:lvl9pPr marL="3657600" algn="l" defTabSz="914400" rtl="0" eaLnBrk="1" latinLnBrk="0" hangingPunct="1">
            <a:defRPr sz="2500" kern="1200">
              <a:solidFill>
                <a:schemeClr val="tx1"/>
              </a:solidFill>
              <a:latin typeface="Times New Roman" pitchFamily="18" charset="0"/>
              <a:ea typeface="+mn-ea"/>
              <a:cs typeface="+mn-cs"/>
            </a:defRPr>
          </a:lvl9pPr>
        </a:lstStyle>
        <a:p>
          <a:endParaRPr lang="pt-PT"/>
        </a:p>
      </xdr:txBody>
    </xdr:sp>
    <xdr:clientData/>
  </xdr:twoCellAnchor>
  <xdr:twoCellAnchor>
    <xdr:from>
      <xdr:col>3</xdr:col>
      <xdr:colOff>336550</xdr:colOff>
      <xdr:row>12</xdr:row>
      <xdr:rowOff>173038</xdr:rowOff>
    </xdr:from>
    <xdr:to>
      <xdr:col>9</xdr:col>
      <xdr:colOff>355600</xdr:colOff>
      <xdr:row>12</xdr:row>
      <xdr:rowOff>173038</xdr:rowOff>
    </xdr:to>
    <xdr:sp macro="" textlink="">
      <xdr:nvSpPr>
        <xdr:cNvPr id="6" name="Line 11">
          <a:extLst>
            <a:ext uri="{FF2B5EF4-FFF2-40B4-BE49-F238E27FC236}">
              <a16:creationId xmlns:a16="http://schemas.microsoft.com/office/drawing/2014/main" id="{00000000-0008-0000-0400-000006000000}"/>
            </a:ext>
          </a:extLst>
        </xdr:cNvPr>
        <xdr:cNvSpPr>
          <a:spLocks noChangeShapeType="1"/>
        </xdr:cNvSpPr>
      </xdr:nvSpPr>
      <xdr:spPr bwMode="auto">
        <a:xfrm>
          <a:off x="2079625" y="2459038"/>
          <a:ext cx="3505200" cy="0"/>
        </a:xfrm>
        <a:prstGeom prst="line">
          <a:avLst/>
        </a:prstGeom>
        <a:noFill/>
        <a:ln w="28575">
          <a:solidFill>
            <a:srgbClr val="FFFF00"/>
          </a:solidFill>
          <a:round/>
          <a:headEnd/>
          <a:tailEnd/>
        </a:ln>
        <a:extLst>
          <a:ext uri="{909E8E84-426E-40DD-AFC4-6F175D3DCCD1}">
            <a14:hiddenFill xmlns:a14="http://schemas.microsoft.com/office/drawing/2010/main">
              <a:noFill/>
            </a14:hiddenFill>
          </a:ext>
        </a:extLst>
      </xdr:spPr>
      <xdr:txBody>
        <a:bodyPr wrap="square" lIns="95537" tIns="47768" rIns="95537" bIns="47768" anchor="ctr"/>
        <a:lstStyle>
          <a:defPPr>
            <a:defRPr lang="en-US"/>
          </a:defPPr>
          <a:lvl1pPr algn="ctr" rtl="0" eaLnBrk="0" fontAlgn="base" hangingPunct="0">
            <a:spcBef>
              <a:spcPct val="0"/>
            </a:spcBef>
            <a:spcAft>
              <a:spcPct val="0"/>
            </a:spcAft>
            <a:defRPr sz="2500" kern="1200">
              <a:solidFill>
                <a:schemeClr val="tx1"/>
              </a:solidFill>
              <a:latin typeface="Times New Roman" pitchFamily="18" charset="0"/>
              <a:ea typeface="+mn-ea"/>
              <a:cs typeface="+mn-cs"/>
            </a:defRPr>
          </a:lvl1pPr>
          <a:lvl2pPr marL="476250" indent="-19050" algn="ctr" rtl="0" eaLnBrk="0" fontAlgn="base" hangingPunct="0">
            <a:spcBef>
              <a:spcPct val="0"/>
            </a:spcBef>
            <a:spcAft>
              <a:spcPct val="0"/>
            </a:spcAft>
            <a:defRPr sz="2500" kern="1200">
              <a:solidFill>
                <a:schemeClr val="tx1"/>
              </a:solidFill>
              <a:latin typeface="Times New Roman" pitchFamily="18" charset="0"/>
              <a:ea typeface="+mn-ea"/>
              <a:cs typeface="+mn-cs"/>
            </a:defRPr>
          </a:lvl2pPr>
          <a:lvl3pPr marL="954088" indent="-39688" algn="ctr" rtl="0" eaLnBrk="0" fontAlgn="base" hangingPunct="0">
            <a:spcBef>
              <a:spcPct val="0"/>
            </a:spcBef>
            <a:spcAft>
              <a:spcPct val="0"/>
            </a:spcAft>
            <a:defRPr sz="2500" kern="1200">
              <a:solidFill>
                <a:schemeClr val="tx1"/>
              </a:solidFill>
              <a:latin typeface="Times New Roman" pitchFamily="18" charset="0"/>
              <a:ea typeface="+mn-ea"/>
              <a:cs typeface="+mn-cs"/>
            </a:defRPr>
          </a:lvl3pPr>
          <a:lvl4pPr marL="1431925" indent="-60325" algn="ctr" rtl="0" eaLnBrk="0" fontAlgn="base" hangingPunct="0">
            <a:spcBef>
              <a:spcPct val="0"/>
            </a:spcBef>
            <a:spcAft>
              <a:spcPct val="0"/>
            </a:spcAft>
            <a:defRPr sz="2500" kern="1200">
              <a:solidFill>
                <a:schemeClr val="tx1"/>
              </a:solidFill>
              <a:latin typeface="Times New Roman" pitchFamily="18" charset="0"/>
              <a:ea typeface="+mn-ea"/>
              <a:cs typeface="+mn-cs"/>
            </a:defRPr>
          </a:lvl4pPr>
          <a:lvl5pPr marL="1909763" indent="-80963" algn="ctr" rtl="0" eaLnBrk="0" fontAlgn="base" hangingPunct="0">
            <a:spcBef>
              <a:spcPct val="0"/>
            </a:spcBef>
            <a:spcAft>
              <a:spcPct val="0"/>
            </a:spcAft>
            <a:defRPr sz="2500" kern="1200">
              <a:solidFill>
                <a:schemeClr val="tx1"/>
              </a:solidFill>
              <a:latin typeface="Times New Roman" pitchFamily="18" charset="0"/>
              <a:ea typeface="+mn-ea"/>
              <a:cs typeface="+mn-cs"/>
            </a:defRPr>
          </a:lvl5pPr>
          <a:lvl6pPr marL="2286000" algn="l" defTabSz="914400" rtl="0" eaLnBrk="1" latinLnBrk="0" hangingPunct="1">
            <a:defRPr sz="2500" kern="1200">
              <a:solidFill>
                <a:schemeClr val="tx1"/>
              </a:solidFill>
              <a:latin typeface="Times New Roman" pitchFamily="18" charset="0"/>
              <a:ea typeface="+mn-ea"/>
              <a:cs typeface="+mn-cs"/>
            </a:defRPr>
          </a:lvl6pPr>
          <a:lvl7pPr marL="2743200" algn="l" defTabSz="914400" rtl="0" eaLnBrk="1" latinLnBrk="0" hangingPunct="1">
            <a:defRPr sz="2500" kern="1200">
              <a:solidFill>
                <a:schemeClr val="tx1"/>
              </a:solidFill>
              <a:latin typeface="Times New Roman" pitchFamily="18" charset="0"/>
              <a:ea typeface="+mn-ea"/>
              <a:cs typeface="+mn-cs"/>
            </a:defRPr>
          </a:lvl7pPr>
          <a:lvl8pPr marL="3200400" algn="l" defTabSz="914400" rtl="0" eaLnBrk="1" latinLnBrk="0" hangingPunct="1">
            <a:defRPr sz="2500" kern="1200">
              <a:solidFill>
                <a:schemeClr val="tx1"/>
              </a:solidFill>
              <a:latin typeface="Times New Roman" pitchFamily="18" charset="0"/>
              <a:ea typeface="+mn-ea"/>
              <a:cs typeface="+mn-cs"/>
            </a:defRPr>
          </a:lvl8pPr>
          <a:lvl9pPr marL="3657600" algn="l" defTabSz="914400" rtl="0" eaLnBrk="1" latinLnBrk="0" hangingPunct="1">
            <a:defRPr sz="2500" kern="1200">
              <a:solidFill>
                <a:schemeClr val="tx1"/>
              </a:solidFill>
              <a:latin typeface="Times New Roman" pitchFamily="18" charset="0"/>
              <a:ea typeface="+mn-ea"/>
              <a:cs typeface="+mn-cs"/>
            </a:defRPr>
          </a:lvl9pPr>
        </a:lstStyle>
        <a:p>
          <a:endParaRPr lang="pt-PT"/>
        </a:p>
      </xdr:txBody>
    </xdr:sp>
    <xdr:clientData/>
  </xdr:twoCellAnchor>
  <xdr:twoCellAnchor>
    <xdr:from>
      <xdr:col>9</xdr:col>
      <xdr:colOff>352425</xdr:colOff>
      <xdr:row>2</xdr:row>
      <xdr:rowOff>28575</xdr:rowOff>
    </xdr:from>
    <xdr:to>
      <xdr:col>9</xdr:col>
      <xdr:colOff>355600</xdr:colOff>
      <xdr:row>14</xdr:row>
      <xdr:rowOff>82550</xdr:rowOff>
    </xdr:to>
    <xdr:sp macro="" textlink="">
      <xdr:nvSpPr>
        <xdr:cNvPr id="7" name="Line 12">
          <a:extLst>
            <a:ext uri="{FF2B5EF4-FFF2-40B4-BE49-F238E27FC236}">
              <a16:creationId xmlns:a16="http://schemas.microsoft.com/office/drawing/2014/main" id="{00000000-0008-0000-0400-000007000000}"/>
            </a:ext>
          </a:extLst>
        </xdr:cNvPr>
        <xdr:cNvSpPr>
          <a:spLocks noChangeShapeType="1"/>
        </xdr:cNvSpPr>
      </xdr:nvSpPr>
      <xdr:spPr bwMode="auto">
        <a:xfrm rot="5397016">
          <a:off x="4413250" y="1577975"/>
          <a:ext cx="2339975" cy="3175"/>
        </a:xfrm>
        <a:prstGeom prst="line">
          <a:avLst/>
        </a:prstGeom>
        <a:noFill/>
        <a:ln w="14605" cap="sq">
          <a:solidFill>
            <a:schemeClr val="tx1"/>
          </a:solidFill>
          <a:round/>
          <a:headEnd type="none" w="sm" len="sm"/>
          <a:tailEnd type="none" w="sm" len="sm"/>
        </a:ln>
        <a:extLst>
          <a:ext uri="{909E8E84-426E-40DD-AFC4-6F175D3DCCD1}">
            <a14:hiddenFill xmlns:a14="http://schemas.microsoft.com/office/drawing/2010/main">
              <a:noFill/>
            </a14:hiddenFill>
          </a:ext>
        </a:extLst>
      </xdr:spPr>
      <xdr:txBody>
        <a:bodyPr wrap="square" lIns="95537" tIns="47768" rIns="95537" bIns="47768" anchor="ctr"/>
        <a:lstStyle>
          <a:defPPr>
            <a:defRPr lang="en-US"/>
          </a:defPPr>
          <a:lvl1pPr algn="ctr" rtl="0" eaLnBrk="0" fontAlgn="base" hangingPunct="0">
            <a:spcBef>
              <a:spcPct val="0"/>
            </a:spcBef>
            <a:spcAft>
              <a:spcPct val="0"/>
            </a:spcAft>
            <a:defRPr sz="2500" kern="1200">
              <a:solidFill>
                <a:schemeClr val="tx1"/>
              </a:solidFill>
              <a:latin typeface="Times New Roman" pitchFamily="18" charset="0"/>
              <a:ea typeface="+mn-ea"/>
              <a:cs typeface="+mn-cs"/>
            </a:defRPr>
          </a:lvl1pPr>
          <a:lvl2pPr marL="476250" indent="-19050" algn="ctr" rtl="0" eaLnBrk="0" fontAlgn="base" hangingPunct="0">
            <a:spcBef>
              <a:spcPct val="0"/>
            </a:spcBef>
            <a:spcAft>
              <a:spcPct val="0"/>
            </a:spcAft>
            <a:defRPr sz="2500" kern="1200">
              <a:solidFill>
                <a:schemeClr val="tx1"/>
              </a:solidFill>
              <a:latin typeface="Times New Roman" pitchFamily="18" charset="0"/>
              <a:ea typeface="+mn-ea"/>
              <a:cs typeface="+mn-cs"/>
            </a:defRPr>
          </a:lvl2pPr>
          <a:lvl3pPr marL="954088" indent="-39688" algn="ctr" rtl="0" eaLnBrk="0" fontAlgn="base" hangingPunct="0">
            <a:spcBef>
              <a:spcPct val="0"/>
            </a:spcBef>
            <a:spcAft>
              <a:spcPct val="0"/>
            </a:spcAft>
            <a:defRPr sz="2500" kern="1200">
              <a:solidFill>
                <a:schemeClr val="tx1"/>
              </a:solidFill>
              <a:latin typeface="Times New Roman" pitchFamily="18" charset="0"/>
              <a:ea typeface="+mn-ea"/>
              <a:cs typeface="+mn-cs"/>
            </a:defRPr>
          </a:lvl3pPr>
          <a:lvl4pPr marL="1431925" indent="-60325" algn="ctr" rtl="0" eaLnBrk="0" fontAlgn="base" hangingPunct="0">
            <a:spcBef>
              <a:spcPct val="0"/>
            </a:spcBef>
            <a:spcAft>
              <a:spcPct val="0"/>
            </a:spcAft>
            <a:defRPr sz="2500" kern="1200">
              <a:solidFill>
                <a:schemeClr val="tx1"/>
              </a:solidFill>
              <a:latin typeface="Times New Roman" pitchFamily="18" charset="0"/>
              <a:ea typeface="+mn-ea"/>
              <a:cs typeface="+mn-cs"/>
            </a:defRPr>
          </a:lvl4pPr>
          <a:lvl5pPr marL="1909763" indent="-80963" algn="ctr" rtl="0" eaLnBrk="0" fontAlgn="base" hangingPunct="0">
            <a:spcBef>
              <a:spcPct val="0"/>
            </a:spcBef>
            <a:spcAft>
              <a:spcPct val="0"/>
            </a:spcAft>
            <a:defRPr sz="2500" kern="1200">
              <a:solidFill>
                <a:schemeClr val="tx1"/>
              </a:solidFill>
              <a:latin typeface="Times New Roman" pitchFamily="18" charset="0"/>
              <a:ea typeface="+mn-ea"/>
              <a:cs typeface="+mn-cs"/>
            </a:defRPr>
          </a:lvl5pPr>
          <a:lvl6pPr marL="2286000" algn="l" defTabSz="914400" rtl="0" eaLnBrk="1" latinLnBrk="0" hangingPunct="1">
            <a:defRPr sz="2500" kern="1200">
              <a:solidFill>
                <a:schemeClr val="tx1"/>
              </a:solidFill>
              <a:latin typeface="Times New Roman" pitchFamily="18" charset="0"/>
              <a:ea typeface="+mn-ea"/>
              <a:cs typeface="+mn-cs"/>
            </a:defRPr>
          </a:lvl6pPr>
          <a:lvl7pPr marL="2743200" algn="l" defTabSz="914400" rtl="0" eaLnBrk="1" latinLnBrk="0" hangingPunct="1">
            <a:defRPr sz="2500" kern="1200">
              <a:solidFill>
                <a:schemeClr val="tx1"/>
              </a:solidFill>
              <a:latin typeface="Times New Roman" pitchFamily="18" charset="0"/>
              <a:ea typeface="+mn-ea"/>
              <a:cs typeface="+mn-cs"/>
            </a:defRPr>
          </a:lvl7pPr>
          <a:lvl8pPr marL="3200400" algn="l" defTabSz="914400" rtl="0" eaLnBrk="1" latinLnBrk="0" hangingPunct="1">
            <a:defRPr sz="2500" kern="1200">
              <a:solidFill>
                <a:schemeClr val="tx1"/>
              </a:solidFill>
              <a:latin typeface="Times New Roman" pitchFamily="18" charset="0"/>
              <a:ea typeface="+mn-ea"/>
              <a:cs typeface="+mn-cs"/>
            </a:defRPr>
          </a:lvl8pPr>
          <a:lvl9pPr marL="3657600" algn="l" defTabSz="914400" rtl="0" eaLnBrk="1" latinLnBrk="0" hangingPunct="1">
            <a:defRPr sz="2500" kern="1200">
              <a:solidFill>
                <a:schemeClr val="tx1"/>
              </a:solidFill>
              <a:latin typeface="Times New Roman" pitchFamily="18" charset="0"/>
              <a:ea typeface="+mn-ea"/>
              <a:cs typeface="+mn-cs"/>
            </a:defRPr>
          </a:lvl9pPr>
        </a:lstStyle>
        <a:p>
          <a:endParaRPr lang="pt-PT"/>
        </a:p>
      </xdr:txBody>
    </xdr:sp>
    <xdr:clientData/>
  </xdr:twoCellAnchor>
  <xdr:twoCellAnchor>
    <xdr:from>
      <xdr:col>0</xdr:col>
      <xdr:colOff>0</xdr:colOff>
      <xdr:row>23</xdr:row>
      <xdr:rowOff>73025</xdr:rowOff>
    </xdr:from>
    <xdr:to>
      <xdr:col>10</xdr:col>
      <xdr:colOff>536575</xdr:colOff>
      <xdr:row>27</xdr:row>
      <xdr:rowOff>46038</xdr:rowOff>
    </xdr:to>
    <xdr:sp macro="" textlink="">
      <xdr:nvSpPr>
        <xdr:cNvPr id="8" name="Rectangle 2">
          <a:extLst>
            <a:ext uri="{FF2B5EF4-FFF2-40B4-BE49-F238E27FC236}">
              <a16:creationId xmlns:a16="http://schemas.microsoft.com/office/drawing/2014/main" id="{00000000-0008-0000-0400-000008000000}"/>
            </a:ext>
          </a:extLst>
        </xdr:cNvPr>
        <xdr:cNvSpPr>
          <a:spLocks noChangeArrowheads="1"/>
        </xdr:cNvSpPr>
      </xdr:nvSpPr>
      <xdr:spPr bwMode="auto">
        <a:xfrm>
          <a:off x="0" y="4454525"/>
          <a:ext cx="6346825" cy="735013"/>
        </a:xfrm>
        <a:prstGeom prst="rect">
          <a:avLst/>
        </a:prstGeom>
        <a:solidFill>
          <a:srgbClr val="00467A"/>
        </a:solidFill>
        <a:ln w="9525">
          <a:solidFill>
            <a:schemeClr val="bg1"/>
          </a:solidFill>
          <a:miter lim="800000"/>
          <a:headEnd/>
          <a:tailEnd/>
        </a:ln>
      </xdr:spPr>
      <xdr:txBody>
        <a:bodyPr wrap="square" lIns="95537" tIns="47768" rIns="95537" bIns="47768" anchor="ctr"/>
        <a:lstStyle>
          <a:defPPr>
            <a:defRPr lang="en-US"/>
          </a:defPPr>
          <a:lvl1pPr algn="ctr" rtl="0" eaLnBrk="0" fontAlgn="base" hangingPunct="0">
            <a:spcBef>
              <a:spcPct val="0"/>
            </a:spcBef>
            <a:spcAft>
              <a:spcPct val="0"/>
            </a:spcAft>
            <a:defRPr sz="2500" kern="1200">
              <a:solidFill>
                <a:schemeClr val="tx1"/>
              </a:solidFill>
              <a:latin typeface="Times New Roman" pitchFamily="18" charset="0"/>
              <a:ea typeface="+mn-ea"/>
              <a:cs typeface="+mn-cs"/>
            </a:defRPr>
          </a:lvl1pPr>
          <a:lvl2pPr marL="476250" indent="-19050" algn="ctr" rtl="0" eaLnBrk="0" fontAlgn="base" hangingPunct="0">
            <a:spcBef>
              <a:spcPct val="0"/>
            </a:spcBef>
            <a:spcAft>
              <a:spcPct val="0"/>
            </a:spcAft>
            <a:defRPr sz="2500" kern="1200">
              <a:solidFill>
                <a:schemeClr val="tx1"/>
              </a:solidFill>
              <a:latin typeface="Times New Roman" pitchFamily="18" charset="0"/>
              <a:ea typeface="+mn-ea"/>
              <a:cs typeface="+mn-cs"/>
            </a:defRPr>
          </a:lvl2pPr>
          <a:lvl3pPr marL="954088" indent="-39688" algn="ctr" rtl="0" eaLnBrk="0" fontAlgn="base" hangingPunct="0">
            <a:spcBef>
              <a:spcPct val="0"/>
            </a:spcBef>
            <a:spcAft>
              <a:spcPct val="0"/>
            </a:spcAft>
            <a:defRPr sz="2500" kern="1200">
              <a:solidFill>
                <a:schemeClr val="tx1"/>
              </a:solidFill>
              <a:latin typeface="Times New Roman" pitchFamily="18" charset="0"/>
              <a:ea typeface="+mn-ea"/>
              <a:cs typeface="+mn-cs"/>
            </a:defRPr>
          </a:lvl3pPr>
          <a:lvl4pPr marL="1431925" indent="-60325" algn="ctr" rtl="0" eaLnBrk="0" fontAlgn="base" hangingPunct="0">
            <a:spcBef>
              <a:spcPct val="0"/>
            </a:spcBef>
            <a:spcAft>
              <a:spcPct val="0"/>
            </a:spcAft>
            <a:defRPr sz="2500" kern="1200">
              <a:solidFill>
                <a:schemeClr val="tx1"/>
              </a:solidFill>
              <a:latin typeface="Times New Roman" pitchFamily="18" charset="0"/>
              <a:ea typeface="+mn-ea"/>
              <a:cs typeface="+mn-cs"/>
            </a:defRPr>
          </a:lvl4pPr>
          <a:lvl5pPr marL="1909763" indent="-80963" algn="ctr" rtl="0" eaLnBrk="0" fontAlgn="base" hangingPunct="0">
            <a:spcBef>
              <a:spcPct val="0"/>
            </a:spcBef>
            <a:spcAft>
              <a:spcPct val="0"/>
            </a:spcAft>
            <a:defRPr sz="2500" kern="1200">
              <a:solidFill>
                <a:schemeClr val="tx1"/>
              </a:solidFill>
              <a:latin typeface="Times New Roman" pitchFamily="18" charset="0"/>
              <a:ea typeface="+mn-ea"/>
              <a:cs typeface="+mn-cs"/>
            </a:defRPr>
          </a:lvl5pPr>
          <a:lvl6pPr marL="2286000" algn="l" defTabSz="914400" rtl="0" eaLnBrk="1" latinLnBrk="0" hangingPunct="1">
            <a:defRPr sz="2500" kern="1200">
              <a:solidFill>
                <a:schemeClr val="tx1"/>
              </a:solidFill>
              <a:latin typeface="Times New Roman" pitchFamily="18" charset="0"/>
              <a:ea typeface="+mn-ea"/>
              <a:cs typeface="+mn-cs"/>
            </a:defRPr>
          </a:lvl6pPr>
          <a:lvl7pPr marL="2743200" algn="l" defTabSz="914400" rtl="0" eaLnBrk="1" latinLnBrk="0" hangingPunct="1">
            <a:defRPr sz="2500" kern="1200">
              <a:solidFill>
                <a:schemeClr val="tx1"/>
              </a:solidFill>
              <a:latin typeface="Times New Roman" pitchFamily="18" charset="0"/>
              <a:ea typeface="+mn-ea"/>
              <a:cs typeface="+mn-cs"/>
            </a:defRPr>
          </a:lvl7pPr>
          <a:lvl8pPr marL="3200400" algn="l" defTabSz="914400" rtl="0" eaLnBrk="1" latinLnBrk="0" hangingPunct="1">
            <a:defRPr sz="2500" kern="1200">
              <a:solidFill>
                <a:schemeClr val="tx1"/>
              </a:solidFill>
              <a:latin typeface="Times New Roman" pitchFamily="18" charset="0"/>
              <a:ea typeface="+mn-ea"/>
              <a:cs typeface="+mn-cs"/>
            </a:defRPr>
          </a:lvl8pPr>
          <a:lvl9pPr marL="3657600" algn="l" defTabSz="914400" rtl="0" eaLnBrk="1" latinLnBrk="0" hangingPunct="1">
            <a:defRPr sz="2500" kern="1200">
              <a:solidFill>
                <a:schemeClr val="tx1"/>
              </a:solidFill>
              <a:latin typeface="Times New Roman" pitchFamily="18" charset="0"/>
              <a:ea typeface="+mn-ea"/>
              <a:cs typeface="+mn-cs"/>
            </a:defRPr>
          </a:lvl9pPr>
        </a:lstStyle>
        <a:p>
          <a:endParaRPr lang="pt-PT" altLang="pt-PT" sz="2400"/>
        </a:p>
      </xdr:txBody>
    </xdr:sp>
    <xdr:clientData/>
  </xdr:twoCellAnchor>
  <xdr:twoCellAnchor>
    <xdr:from>
      <xdr:col>0</xdr:col>
      <xdr:colOff>147637</xdr:colOff>
      <xdr:row>22</xdr:row>
      <xdr:rowOff>101600</xdr:rowOff>
    </xdr:from>
    <xdr:to>
      <xdr:col>5</xdr:col>
      <xdr:colOff>547687</xdr:colOff>
      <xdr:row>26</xdr:row>
      <xdr:rowOff>68263</xdr:rowOff>
    </xdr:to>
    <xdr:sp macro="" textlink="">
      <xdr:nvSpPr>
        <xdr:cNvPr id="9" name="Rectangle 3">
          <a:extLst>
            <a:ext uri="{FF2B5EF4-FFF2-40B4-BE49-F238E27FC236}">
              <a16:creationId xmlns:a16="http://schemas.microsoft.com/office/drawing/2014/main" id="{00000000-0008-0000-0400-000009000000}"/>
            </a:ext>
          </a:extLst>
        </xdr:cNvPr>
        <xdr:cNvSpPr>
          <a:spLocks noChangeArrowheads="1"/>
        </xdr:cNvSpPr>
      </xdr:nvSpPr>
      <xdr:spPr bwMode="auto">
        <a:xfrm>
          <a:off x="147637" y="4292600"/>
          <a:ext cx="3305175" cy="728663"/>
        </a:xfrm>
        <a:prstGeom prst="rect">
          <a:avLst/>
        </a:prstGeom>
        <a:solidFill>
          <a:srgbClr val="FFFF00"/>
        </a:solidFill>
        <a:ln w="28575" cap="rnd">
          <a:noFill/>
          <a:prstDash val="sysDot"/>
          <a:miter lim="800000"/>
          <a:headEnd/>
          <a:tailEnd/>
        </a:ln>
        <a:effectLst>
          <a:prstShdw prst="shdw18" dist="17961" dir="13500000">
            <a:srgbClr val="DBA9B3">
              <a:gamma/>
              <a:shade val="60000"/>
              <a:invGamma/>
            </a:srgbClr>
          </a:prstShdw>
        </a:effectLst>
      </xdr:spPr>
      <xdr:txBody>
        <a:bodyPr wrap="square" lIns="98749" tIns="49373" rIns="98749" bIns="49373" anchor="ctr"/>
        <a:lstStyle>
          <a:defPPr>
            <a:defRPr lang="en-US"/>
          </a:defPPr>
          <a:lvl1pPr algn="ctr" rtl="0" eaLnBrk="0" fontAlgn="base" hangingPunct="0">
            <a:spcBef>
              <a:spcPct val="0"/>
            </a:spcBef>
            <a:spcAft>
              <a:spcPct val="0"/>
            </a:spcAft>
            <a:defRPr sz="2500" kern="1200">
              <a:solidFill>
                <a:schemeClr val="tx1"/>
              </a:solidFill>
              <a:latin typeface="Times New Roman" pitchFamily="18" charset="0"/>
              <a:ea typeface="+mn-ea"/>
              <a:cs typeface="+mn-cs"/>
            </a:defRPr>
          </a:lvl1pPr>
          <a:lvl2pPr marL="476250" indent="-19050" algn="ctr" rtl="0" eaLnBrk="0" fontAlgn="base" hangingPunct="0">
            <a:spcBef>
              <a:spcPct val="0"/>
            </a:spcBef>
            <a:spcAft>
              <a:spcPct val="0"/>
            </a:spcAft>
            <a:defRPr sz="2500" kern="1200">
              <a:solidFill>
                <a:schemeClr val="tx1"/>
              </a:solidFill>
              <a:latin typeface="Times New Roman" pitchFamily="18" charset="0"/>
              <a:ea typeface="+mn-ea"/>
              <a:cs typeface="+mn-cs"/>
            </a:defRPr>
          </a:lvl2pPr>
          <a:lvl3pPr marL="954088" indent="-39688" algn="ctr" rtl="0" eaLnBrk="0" fontAlgn="base" hangingPunct="0">
            <a:spcBef>
              <a:spcPct val="0"/>
            </a:spcBef>
            <a:spcAft>
              <a:spcPct val="0"/>
            </a:spcAft>
            <a:defRPr sz="2500" kern="1200">
              <a:solidFill>
                <a:schemeClr val="tx1"/>
              </a:solidFill>
              <a:latin typeface="Times New Roman" pitchFamily="18" charset="0"/>
              <a:ea typeface="+mn-ea"/>
              <a:cs typeface="+mn-cs"/>
            </a:defRPr>
          </a:lvl3pPr>
          <a:lvl4pPr marL="1431925" indent="-60325" algn="ctr" rtl="0" eaLnBrk="0" fontAlgn="base" hangingPunct="0">
            <a:spcBef>
              <a:spcPct val="0"/>
            </a:spcBef>
            <a:spcAft>
              <a:spcPct val="0"/>
            </a:spcAft>
            <a:defRPr sz="2500" kern="1200">
              <a:solidFill>
                <a:schemeClr val="tx1"/>
              </a:solidFill>
              <a:latin typeface="Times New Roman" pitchFamily="18" charset="0"/>
              <a:ea typeface="+mn-ea"/>
              <a:cs typeface="+mn-cs"/>
            </a:defRPr>
          </a:lvl4pPr>
          <a:lvl5pPr marL="1909763" indent="-80963" algn="ctr" rtl="0" eaLnBrk="0" fontAlgn="base" hangingPunct="0">
            <a:spcBef>
              <a:spcPct val="0"/>
            </a:spcBef>
            <a:spcAft>
              <a:spcPct val="0"/>
            </a:spcAft>
            <a:defRPr sz="2500" kern="1200">
              <a:solidFill>
                <a:schemeClr val="tx1"/>
              </a:solidFill>
              <a:latin typeface="Times New Roman" pitchFamily="18" charset="0"/>
              <a:ea typeface="+mn-ea"/>
              <a:cs typeface="+mn-cs"/>
            </a:defRPr>
          </a:lvl5pPr>
          <a:lvl6pPr marL="2286000" algn="l" defTabSz="914400" rtl="0" eaLnBrk="1" latinLnBrk="0" hangingPunct="1">
            <a:defRPr sz="2500" kern="1200">
              <a:solidFill>
                <a:schemeClr val="tx1"/>
              </a:solidFill>
              <a:latin typeface="Times New Roman" pitchFamily="18" charset="0"/>
              <a:ea typeface="+mn-ea"/>
              <a:cs typeface="+mn-cs"/>
            </a:defRPr>
          </a:lvl6pPr>
          <a:lvl7pPr marL="2743200" algn="l" defTabSz="914400" rtl="0" eaLnBrk="1" latinLnBrk="0" hangingPunct="1">
            <a:defRPr sz="2500" kern="1200">
              <a:solidFill>
                <a:schemeClr val="tx1"/>
              </a:solidFill>
              <a:latin typeface="Times New Roman" pitchFamily="18" charset="0"/>
              <a:ea typeface="+mn-ea"/>
              <a:cs typeface="+mn-cs"/>
            </a:defRPr>
          </a:lvl7pPr>
          <a:lvl8pPr marL="3200400" algn="l" defTabSz="914400" rtl="0" eaLnBrk="1" latinLnBrk="0" hangingPunct="1">
            <a:defRPr sz="2500" kern="1200">
              <a:solidFill>
                <a:schemeClr val="tx1"/>
              </a:solidFill>
              <a:latin typeface="Times New Roman" pitchFamily="18" charset="0"/>
              <a:ea typeface="+mn-ea"/>
              <a:cs typeface="+mn-cs"/>
            </a:defRPr>
          </a:lvl8pPr>
          <a:lvl9pPr marL="3657600" algn="l" defTabSz="914400" rtl="0" eaLnBrk="1" latinLnBrk="0" hangingPunct="1">
            <a:defRPr sz="2500" kern="1200">
              <a:solidFill>
                <a:schemeClr val="tx1"/>
              </a:solidFill>
              <a:latin typeface="Times New Roman" pitchFamily="18" charset="0"/>
              <a:ea typeface="+mn-ea"/>
              <a:cs typeface="+mn-cs"/>
            </a:defRPr>
          </a:lvl9pPr>
        </a:lstStyle>
        <a:p>
          <a:pPr defTabSz="988538">
            <a:defRPr/>
          </a:pPr>
          <a:endParaRPr lang="pt-PT" sz="2100" b="1" i="1">
            <a:solidFill>
              <a:schemeClr val="bg1"/>
            </a:solidFill>
            <a:effectLst>
              <a:outerShdw blurRad="38100" dist="38100" dir="2700000" algn="tl">
                <a:srgbClr val="000000"/>
              </a:outerShdw>
            </a:effectLst>
            <a:latin typeface="Arial" charset="0"/>
          </a:endParaRPr>
        </a:p>
      </xdr:txBody>
    </xdr:sp>
    <xdr:clientData/>
  </xdr:twoCellAnchor>
  <xdr:twoCellAnchor>
    <xdr:from>
      <xdr:col>0</xdr:col>
      <xdr:colOff>158750</xdr:colOff>
      <xdr:row>23</xdr:row>
      <xdr:rowOff>147638</xdr:rowOff>
    </xdr:from>
    <xdr:to>
      <xdr:col>4</xdr:col>
      <xdr:colOff>277812</xdr:colOff>
      <xdr:row>25</xdr:row>
      <xdr:rowOff>84321</xdr:rowOff>
    </xdr:to>
    <xdr:sp macro="" textlink="">
      <xdr:nvSpPr>
        <xdr:cNvPr id="10" name="Text Box 10">
          <a:extLst>
            <a:ext uri="{FF2B5EF4-FFF2-40B4-BE49-F238E27FC236}">
              <a16:creationId xmlns:a16="http://schemas.microsoft.com/office/drawing/2014/main" id="{00000000-0008-0000-0400-00000A000000}"/>
            </a:ext>
          </a:extLst>
        </xdr:cNvPr>
        <xdr:cNvSpPr txBox="1">
          <a:spLocks noChangeArrowheads="1"/>
        </xdr:cNvSpPr>
      </xdr:nvSpPr>
      <xdr:spPr bwMode="auto">
        <a:xfrm>
          <a:off x="158750" y="4529138"/>
          <a:ext cx="2443162" cy="3176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lIns="95537" tIns="47768" rIns="95537" bIns="47768">
          <a:spAutoFit/>
        </a:bodyPr>
        <a:lstStyle>
          <a:defPPr>
            <a:defRPr lang="en-US"/>
          </a:defPPr>
          <a:lvl1pPr algn="ctr" rtl="0" eaLnBrk="0" fontAlgn="base" hangingPunct="0">
            <a:spcBef>
              <a:spcPct val="0"/>
            </a:spcBef>
            <a:spcAft>
              <a:spcPct val="0"/>
            </a:spcAft>
            <a:defRPr sz="2500" kern="1200">
              <a:solidFill>
                <a:schemeClr val="tx1"/>
              </a:solidFill>
              <a:latin typeface="Times New Roman" pitchFamily="18" charset="0"/>
              <a:ea typeface="+mn-ea"/>
              <a:cs typeface="+mn-cs"/>
            </a:defRPr>
          </a:lvl1pPr>
          <a:lvl2pPr marL="476250" indent="-19050" algn="ctr" rtl="0" eaLnBrk="0" fontAlgn="base" hangingPunct="0">
            <a:spcBef>
              <a:spcPct val="0"/>
            </a:spcBef>
            <a:spcAft>
              <a:spcPct val="0"/>
            </a:spcAft>
            <a:defRPr sz="2500" kern="1200">
              <a:solidFill>
                <a:schemeClr val="tx1"/>
              </a:solidFill>
              <a:latin typeface="Times New Roman" pitchFamily="18" charset="0"/>
              <a:ea typeface="+mn-ea"/>
              <a:cs typeface="+mn-cs"/>
            </a:defRPr>
          </a:lvl2pPr>
          <a:lvl3pPr marL="954088" indent="-39688" algn="ctr" rtl="0" eaLnBrk="0" fontAlgn="base" hangingPunct="0">
            <a:spcBef>
              <a:spcPct val="0"/>
            </a:spcBef>
            <a:spcAft>
              <a:spcPct val="0"/>
            </a:spcAft>
            <a:defRPr sz="2500" kern="1200">
              <a:solidFill>
                <a:schemeClr val="tx1"/>
              </a:solidFill>
              <a:latin typeface="Times New Roman" pitchFamily="18" charset="0"/>
              <a:ea typeface="+mn-ea"/>
              <a:cs typeface="+mn-cs"/>
            </a:defRPr>
          </a:lvl3pPr>
          <a:lvl4pPr marL="1431925" indent="-60325" algn="ctr" rtl="0" eaLnBrk="0" fontAlgn="base" hangingPunct="0">
            <a:spcBef>
              <a:spcPct val="0"/>
            </a:spcBef>
            <a:spcAft>
              <a:spcPct val="0"/>
            </a:spcAft>
            <a:defRPr sz="2500" kern="1200">
              <a:solidFill>
                <a:schemeClr val="tx1"/>
              </a:solidFill>
              <a:latin typeface="Times New Roman" pitchFamily="18" charset="0"/>
              <a:ea typeface="+mn-ea"/>
              <a:cs typeface="+mn-cs"/>
            </a:defRPr>
          </a:lvl4pPr>
          <a:lvl5pPr marL="1909763" indent="-80963" algn="ctr" rtl="0" eaLnBrk="0" fontAlgn="base" hangingPunct="0">
            <a:spcBef>
              <a:spcPct val="0"/>
            </a:spcBef>
            <a:spcAft>
              <a:spcPct val="0"/>
            </a:spcAft>
            <a:defRPr sz="2500" kern="1200">
              <a:solidFill>
                <a:schemeClr val="tx1"/>
              </a:solidFill>
              <a:latin typeface="Times New Roman" pitchFamily="18" charset="0"/>
              <a:ea typeface="+mn-ea"/>
              <a:cs typeface="+mn-cs"/>
            </a:defRPr>
          </a:lvl5pPr>
          <a:lvl6pPr marL="2286000" algn="l" defTabSz="914400" rtl="0" eaLnBrk="1" latinLnBrk="0" hangingPunct="1">
            <a:defRPr sz="2500" kern="1200">
              <a:solidFill>
                <a:schemeClr val="tx1"/>
              </a:solidFill>
              <a:latin typeface="Times New Roman" pitchFamily="18" charset="0"/>
              <a:ea typeface="+mn-ea"/>
              <a:cs typeface="+mn-cs"/>
            </a:defRPr>
          </a:lvl6pPr>
          <a:lvl7pPr marL="2743200" algn="l" defTabSz="914400" rtl="0" eaLnBrk="1" latinLnBrk="0" hangingPunct="1">
            <a:defRPr sz="2500" kern="1200">
              <a:solidFill>
                <a:schemeClr val="tx1"/>
              </a:solidFill>
              <a:latin typeface="Times New Roman" pitchFamily="18" charset="0"/>
              <a:ea typeface="+mn-ea"/>
              <a:cs typeface="+mn-cs"/>
            </a:defRPr>
          </a:lvl7pPr>
          <a:lvl8pPr marL="3200400" algn="l" defTabSz="914400" rtl="0" eaLnBrk="1" latinLnBrk="0" hangingPunct="1">
            <a:defRPr sz="2500" kern="1200">
              <a:solidFill>
                <a:schemeClr val="tx1"/>
              </a:solidFill>
              <a:latin typeface="Times New Roman" pitchFamily="18" charset="0"/>
              <a:ea typeface="+mn-ea"/>
              <a:cs typeface="+mn-cs"/>
            </a:defRPr>
          </a:lvl8pPr>
          <a:lvl9pPr marL="3657600" algn="l" defTabSz="914400" rtl="0" eaLnBrk="1" latinLnBrk="0" hangingPunct="1">
            <a:defRPr sz="2500" kern="1200">
              <a:solidFill>
                <a:schemeClr val="tx1"/>
              </a:solidFill>
              <a:latin typeface="Times New Roman" pitchFamily="18" charset="0"/>
              <a:ea typeface="+mn-ea"/>
              <a:cs typeface="+mn-cs"/>
            </a:defRPr>
          </a:lvl9pPr>
        </a:lstStyle>
        <a:p>
          <a:pPr algn="l">
            <a:spcBef>
              <a:spcPct val="50000"/>
            </a:spcBef>
          </a:pPr>
          <a:r>
            <a:rPr lang="en-US" altLang="pt-PT" sz="1500" b="1">
              <a:solidFill>
                <a:srgbClr val="00467A"/>
              </a:solidFill>
              <a:latin typeface="Arial" charset="0"/>
            </a:rPr>
            <a:t>Estrutura Empresarial</a:t>
          </a:r>
        </a:p>
      </xdr:txBody>
    </xdr:sp>
    <xdr:clientData/>
  </xdr:twoCellAnchor>
  <xdr:twoCellAnchor>
    <xdr:from>
      <xdr:col>10</xdr:col>
      <xdr:colOff>196850</xdr:colOff>
      <xdr:row>24</xdr:row>
      <xdr:rowOff>11113</xdr:rowOff>
    </xdr:from>
    <xdr:to>
      <xdr:col>10</xdr:col>
      <xdr:colOff>307975</xdr:colOff>
      <xdr:row>26</xdr:row>
      <xdr:rowOff>100013</xdr:rowOff>
    </xdr:to>
    <xdr:sp macro="" textlink="">
      <xdr:nvSpPr>
        <xdr:cNvPr id="11" name="WordArt 4">
          <a:extLst>
            <a:ext uri="{FF2B5EF4-FFF2-40B4-BE49-F238E27FC236}">
              <a16:creationId xmlns:a16="http://schemas.microsoft.com/office/drawing/2014/main" id="{00000000-0008-0000-0400-00000B000000}"/>
            </a:ext>
          </a:extLst>
        </xdr:cNvPr>
        <xdr:cNvSpPr>
          <a:spLocks noChangeArrowheads="1" noChangeShapeType="1" noTextEdit="1"/>
        </xdr:cNvSpPr>
      </xdr:nvSpPr>
      <xdr:spPr bwMode="auto">
        <a:xfrm>
          <a:off x="6007100" y="4583113"/>
          <a:ext cx="111125" cy="469900"/>
        </a:xfrm>
        <a:prstGeom prst="rect">
          <a:avLst/>
        </a:prstGeom>
        <a:extLst>
          <a:ext uri="{909E8E84-426E-40DD-AFC4-6F175D3DCCD1}">
            <a14:hiddenFill xmlns:a14="http://schemas.microsoft.com/office/drawing/2010/main">
              <a:solidFill>
                <a:srgbClr val="FFFFFF"/>
              </a:solidFill>
            </a14:hiddenFill>
          </a:ext>
        </a:extLst>
      </xdr:spPr>
      <xdr:txBody>
        <a:bodyPr wrap="square" numCol="1" fromWordArt="1">
          <a:prstTxWarp prst="textPlain">
            <a:avLst>
              <a:gd name="adj" fmla="val 50000"/>
            </a:avLst>
          </a:prstTxWarp>
        </a:bodyPr>
        <a:lstStyle>
          <a:defPPr>
            <a:defRPr lang="en-US"/>
          </a:defPPr>
          <a:lvl1pPr algn="ctr" rtl="0" eaLnBrk="0" fontAlgn="base" hangingPunct="0">
            <a:spcBef>
              <a:spcPct val="0"/>
            </a:spcBef>
            <a:spcAft>
              <a:spcPct val="0"/>
            </a:spcAft>
            <a:defRPr sz="2500" kern="1200">
              <a:solidFill>
                <a:schemeClr val="tx1"/>
              </a:solidFill>
              <a:latin typeface="Times New Roman" pitchFamily="18" charset="0"/>
              <a:ea typeface="+mn-ea"/>
              <a:cs typeface="+mn-cs"/>
            </a:defRPr>
          </a:lvl1pPr>
          <a:lvl2pPr marL="476250" indent="-19050" algn="ctr" rtl="0" eaLnBrk="0" fontAlgn="base" hangingPunct="0">
            <a:spcBef>
              <a:spcPct val="0"/>
            </a:spcBef>
            <a:spcAft>
              <a:spcPct val="0"/>
            </a:spcAft>
            <a:defRPr sz="2500" kern="1200">
              <a:solidFill>
                <a:schemeClr val="tx1"/>
              </a:solidFill>
              <a:latin typeface="Times New Roman" pitchFamily="18" charset="0"/>
              <a:ea typeface="+mn-ea"/>
              <a:cs typeface="+mn-cs"/>
            </a:defRPr>
          </a:lvl2pPr>
          <a:lvl3pPr marL="954088" indent="-39688" algn="ctr" rtl="0" eaLnBrk="0" fontAlgn="base" hangingPunct="0">
            <a:spcBef>
              <a:spcPct val="0"/>
            </a:spcBef>
            <a:spcAft>
              <a:spcPct val="0"/>
            </a:spcAft>
            <a:defRPr sz="2500" kern="1200">
              <a:solidFill>
                <a:schemeClr val="tx1"/>
              </a:solidFill>
              <a:latin typeface="Times New Roman" pitchFamily="18" charset="0"/>
              <a:ea typeface="+mn-ea"/>
              <a:cs typeface="+mn-cs"/>
            </a:defRPr>
          </a:lvl3pPr>
          <a:lvl4pPr marL="1431925" indent="-60325" algn="ctr" rtl="0" eaLnBrk="0" fontAlgn="base" hangingPunct="0">
            <a:spcBef>
              <a:spcPct val="0"/>
            </a:spcBef>
            <a:spcAft>
              <a:spcPct val="0"/>
            </a:spcAft>
            <a:defRPr sz="2500" kern="1200">
              <a:solidFill>
                <a:schemeClr val="tx1"/>
              </a:solidFill>
              <a:latin typeface="Times New Roman" pitchFamily="18" charset="0"/>
              <a:ea typeface="+mn-ea"/>
              <a:cs typeface="+mn-cs"/>
            </a:defRPr>
          </a:lvl4pPr>
          <a:lvl5pPr marL="1909763" indent="-80963" algn="ctr" rtl="0" eaLnBrk="0" fontAlgn="base" hangingPunct="0">
            <a:spcBef>
              <a:spcPct val="0"/>
            </a:spcBef>
            <a:spcAft>
              <a:spcPct val="0"/>
            </a:spcAft>
            <a:defRPr sz="2500" kern="1200">
              <a:solidFill>
                <a:schemeClr val="tx1"/>
              </a:solidFill>
              <a:latin typeface="Times New Roman" pitchFamily="18" charset="0"/>
              <a:ea typeface="+mn-ea"/>
              <a:cs typeface="+mn-cs"/>
            </a:defRPr>
          </a:lvl5pPr>
          <a:lvl6pPr marL="2286000" algn="l" defTabSz="914400" rtl="0" eaLnBrk="1" latinLnBrk="0" hangingPunct="1">
            <a:defRPr sz="2500" kern="1200">
              <a:solidFill>
                <a:schemeClr val="tx1"/>
              </a:solidFill>
              <a:latin typeface="Times New Roman" pitchFamily="18" charset="0"/>
              <a:ea typeface="+mn-ea"/>
              <a:cs typeface="+mn-cs"/>
            </a:defRPr>
          </a:lvl6pPr>
          <a:lvl7pPr marL="2743200" algn="l" defTabSz="914400" rtl="0" eaLnBrk="1" latinLnBrk="0" hangingPunct="1">
            <a:defRPr sz="2500" kern="1200">
              <a:solidFill>
                <a:schemeClr val="tx1"/>
              </a:solidFill>
              <a:latin typeface="Times New Roman" pitchFamily="18" charset="0"/>
              <a:ea typeface="+mn-ea"/>
              <a:cs typeface="+mn-cs"/>
            </a:defRPr>
          </a:lvl7pPr>
          <a:lvl8pPr marL="3200400" algn="l" defTabSz="914400" rtl="0" eaLnBrk="1" latinLnBrk="0" hangingPunct="1">
            <a:defRPr sz="2500" kern="1200">
              <a:solidFill>
                <a:schemeClr val="tx1"/>
              </a:solidFill>
              <a:latin typeface="Times New Roman" pitchFamily="18" charset="0"/>
              <a:ea typeface="+mn-ea"/>
              <a:cs typeface="+mn-cs"/>
            </a:defRPr>
          </a:lvl8pPr>
          <a:lvl9pPr marL="3657600" algn="l" defTabSz="914400" rtl="0" eaLnBrk="1" latinLnBrk="0" hangingPunct="1">
            <a:defRPr sz="2500" kern="1200">
              <a:solidFill>
                <a:schemeClr val="tx1"/>
              </a:solidFill>
              <a:latin typeface="Times New Roman" pitchFamily="18" charset="0"/>
              <a:ea typeface="+mn-ea"/>
              <a:cs typeface="+mn-cs"/>
            </a:defRPr>
          </a:lvl9pPr>
        </a:lstStyle>
        <a:p>
          <a:r>
            <a:rPr lang="pt-PT" sz="1300" b="1" kern="10">
              <a:ln w="9525">
                <a:solidFill>
                  <a:schemeClr val="bg1"/>
                </a:solidFill>
                <a:round/>
                <a:headEnd/>
                <a:tailEnd/>
              </a:ln>
              <a:noFill/>
              <a:latin typeface="Arial Black"/>
            </a:rPr>
            <a:t>I</a:t>
          </a:r>
        </a:p>
      </xdr:txBody>
    </xdr:sp>
    <xdr:clientData/>
  </xdr:twoCellAnchor>
</xdr:wsDr>
</file>

<file path=xl/drawings/drawing40.xml><?xml version="1.0" encoding="utf-8"?>
<xdr:wsDr xmlns:xdr="http://schemas.openxmlformats.org/drawingml/2006/spreadsheetDrawing" xmlns:a="http://schemas.openxmlformats.org/drawingml/2006/main">
  <xdr:twoCellAnchor editAs="absolute">
    <xdr:from>
      <xdr:col>10</xdr:col>
      <xdr:colOff>419100</xdr:colOff>
      <xdr:row>0</xdr:row>
      <xdr:rowOff>260349</xdr:rowOff>
    </xdr:from>
    <xdr:to>
      <xdr:col>12</xdr:col>
      <xdr:colOff>380898</xdr:colOff>
      <xdr:row>2</xdr:row>
      <xdr:rowOff>12661</xdr:rowOff>
    </xdr:to>
    <xdr:pic>
      <xdr:nvPicPr>
        <xdr:cNvPr id="2" name="Picture 2">
          <a:hlinkClick xmlns:r="http://schemas.openxmlformats.org/officeDocument/2006/relationships" r:id="rId1"/>
          <a:extLst>
            <a:ext uri="{FF2B5EF4-FFF2-40B4-BE49-F238E27FC236}">
              <a16:creationId xmlns:a16="http://schemas.microsoft.com/office/drawing/2014/main" id="{00000000-0008-0000-2000-000002000000}"/>
            </a:ext>
          </a:extLst>
        </xdr:cNvPr>
        <xdr:cNvPicPr>
          <a:picLocks noChangeAspect="1" noChangeArrowheads="1"/>
        </xdr:cNvPicPr>
      </xdr:nvPicPr>
      <xdr:blipFill>
        <a:blip xmlns:r="http://schemas.openxmlformats.org/officeDocument/2006/relationships" r:embed="rId2" cstate="print"/>
        <a:stretch>
          <a:fillRect/>
        </a:stretch>
      </xdr:blipFill>
      <xdr:spPr bwMode="auto">
        <a:xfrm>
          <a:off x="5226050" y="260349"/>
          <a:ext cx="863498" cy="304762"/>
        </a:xfrm>
        <a:prstGeom prst="rect">
          <a:avLst/>
        </a:prstGeom>
        <a:noFill/>
        <a:ln w="1">
          <a:noFill/>
          <a:miter lim="800000"/>
          <a:headEnd/>
          <a:tailEnd type="none" w="med" len="med"/>
        </a:ln>
        <a:effectLst/>
      </xdr:spPr>
    </xdr:pic>
    <xdr:clientData fPrintsWithSheet="0"/>
  </xdr:twoCellAnchor>
</xdr:wsDr>
</file>

<file path=xl/drawings/drawing41.xml><?xml version="1.0" encoding="utf-8"?>
<xdr:wsDr xmlns:xdr="http://schemas.openxmlformats.org/drawingml/2006/spreadsheetDrawing" xmlns:a="http://schemas.openxmlformats.org/drawingml/2006/main">
  <xdr:twoCellAnchor editAs="absolute">
    <xdr:from>
      <xdr:col>9</xdr:col>
      <xdr:colOff>400050</xdr:colOff>
      <xdr:row>0</xdr:row>
      <xdr:rowOff>238124</xdr:rowOff>
    </xdr:from>
    <xdr:to>
      <xdr:col>11</xdr:col>
      <xdr:colOff>361848</xdr:colOff>
      <xdr:row>1</xdr:row>
      <xdr:rowOff>180936</xdr:rowOff>
    </xdr:to>
    <xdr:pic>
      <xdr:nvPicPr>
        <xdr:cNvPr id="2" name="Picture 2">
          <a:hlinkClick xmlns:r="http://schemas.openxmlformats.org/officeDocument/2006/relationships" r:id="rId1"/>
          <a:extLst>
            <a:ext uri="{FF2B5EF4-FFF2-40B4-BE49-F238E27FC236}">
              <a16:creationId xmlns:a16="http://schemas.microsoft.com/office/drawing/2014/main" id="{00000000-0008-0000-2100-000002000000}"/>
            </a:ext>
          </a:extLst>
        </xdr:cNvPr>
        <xdr:cNvPicPr>
          <a:picLocks noChangeAspect="1" noChangeArrowheads="1"/>
        </xdr:cNvPicPr>
      </xdr:nvPicPr>
      <xdr:blipFill>
        <a:blip xmlns:r="http://schemas.openxmlformats.org/officeDocument/2006/relationships" r:embed="rId2" cstate="print"/>
        <a:stretch>
          <a:fillRect/>
        </a:stretch>
      </xdr:blipFill>
      <xdr:spPr bwMode="auto">
        <a:xfrm>
          <a:off x="4972050" y="238124"/>
          <a:ext cx="819048" cy="304762"/>
        </a:xfrm>
        <a:prstGeom prst="rect">
          <a:avLst/>
        </a:prstGeom>
        <a:noFill/>
        <a:ln w="1">
          <a:noFill/>
          <a:miter lim="800000"/>
          <a:headEnd/>
          <a:tailEnd type="none" w="med" len="med"/>
        </a:ln>
        <a:effectLst/>
      </xdr:spPr>
    </xdr:pic>
    <xdr:clientData fPrintsWithSheet="0"/>
  </xdr:twoCellAnchor>
</xdr:wsDr>
</file>

<file path=xl/drawings/drawing42.xml><?xml version="1.0" encoding="utf-8"?>
<xdr:wsDr xmlns:xdr="http://schemas.openxmlformats.org/drawingml/2006/spreadsheetDrawing" xmlns:a="http://schemas.openxmlformats.org/drawingml/2006/main">
  <xdr:twoCellAnchor editAs="absolute">
    <xdr:from>
      <xdr:col>9</xdr:col>
      <xdr:colOff>304800</xdr:colOff>
      <xdr:row>0</xdr:row>
      <xdr:rowOff>276224</xdr:rowOff>
    </xdr:from>
    <xdr:to>
      <xdr:col>11</xdr:col>
      <xdr:colOff>266598</xdr:colOff>
      <xdr:row>2</xdr:row>
      <xdr:rowOff>28536</xdr:rowOff>
    </xdr:to>
    <xdr:pic>
      <xdr:nvPicPr>
        <xdr:cNvPr id="2" name="Picture 2">
          <a:hlinkClick xmlns:r="http://schemas.openxmlformats.org/officeDocument/2006/relationships" r:id="rId1"/>
          <a:extLst>
            <a:ext uri="{FF2B5EF4-FFF2-40B4-BE49-F238E27FC236}">
              <a16:creationId xmlns:a16="http://schemas.microsoft.com/office/drawing/2014/main" id="{DC55D150-AD13-4CEA-8E50-1BE59B9647F9}"/>
            </a:ext>
          </a:extLst>
        </xdr:cNvPr>
        <xdr:cNvPicPr>
          <a:picLocks noChangeAspect="1" noChangeArrowheads="1"/>
        </xdr:cNvPicPr>
      </xdr:nvPicPr>
      <xdr:blipFill>
        <a:blip xmlns:r="http://schemas.openxmlformats.org/officeDocument/2006/relationships" r:embed="rId2" cstate="print"/>
        <a:stretch>
          <a:fillRect/>
        </a:stretch>
      </xdr:blipFill>
      <xdr:spPr bwMode="auto">
        <a:xfrm>
          <a:off x="5556250" y="276224"/>
          <a:ext cx="863498" cy="304762"/>
        </a:xfrm>
        <a:prstGeom prst="rect">
          <a:avLst/>
        </a:prstGeom>
        <a:noFill/>
        <a:ln w="1">
          <a:noFill/>
          <a:miter lim="800000"/>
          <a:headEnd/>
          <a:tailEnd type="none" w="med" len="med"/>
        </a:ln>
        <a:effectLst/>
      </xdr:spPr>
    </xdr:pic>
    <xdr:clientData fPrintsWithSheet="0"/>
  </xdr:twoCellAnchor>
</xdr:wsDr>
</file>

<file path=xl/drawings/drawing43.xml><?xml version="1.0" encoding="utf-8"?>
<xdr:wsDr xmlns:xdr="http://schemas.openxmlformats.org/drawingml/2006/spreadsheetDrawing" xmlns:a="http://schemas.openxmlformats.org/drawingml/2006/main">
  <xdr:twoCellAnchor editAs="absolute">
    <xdr:from>
      <xdr:col>11</xdr:col>
      <xdr:colOff>0</xdr:colOff>
      <xdr:row>0</xdr:row>
      <xdr:rowOff>257174</xdr:rowOff>
    </xdr:from>
    <xdr:to>
      <xdr:col>12</xdr:col>
      <xdr:colOff>390423</xdr:colOff>
      <xdr:row>1</xdr:row>
      <xdr:rowOff>180975</xdr:rowOff>
    </xdr:to>
    <xdr:pic>
      <xdr:nvPicPr>
        <xdr:cNvPr id="2" name="Picture 2">
          <a:hlinkClick xmlns:r="http://schemas.openxmlformats.org/officeDocument/2006/relationships" r:id="rId1"/>
          <a:extLst>
            <a:ext uri="{FF2B5EF4-FFF2-40B4-BE49-F238E27FC236}">
              <a16:creationId xmlns:a16="http://schemas.microsoft.com/office/drawing/2014/main" id="{00000000-0008-0000-2200-000002000000}"/>
            </a:ext>
          </a:extLst>
        </xdr:cNvPr>
        <xdr:cNvPicPr>
          <a:picLocks noChangeAspect="1" noChangeArrowheads="1"/>
        </xdr:cNvPicPr>
      </xdr:nvPicPr>
      <xdr:blipFill>
        <a:blip xmlns:r="http://schemas.openxmlformats.org/officeDocument/2006/relationships" r:embed="rId2" cstate="print"/>
        <a:stretch>
          <a:fillRect/>
        </a:stretch>
      </xdr:blipFill>
      <xdr:spPr bwMode="auto">
        <a:xfrm>
          <a:off x="5019675" y="257174"/>
          <a:ext cx="819048" cy="285751"/>
        </a:xfrm>
        <a:prstGeom prst="rect">
          <a:avLst/>
        </a:prstGeom>
        <a:noFill/>
        <a:ln w="1">
          <a:noFill/>
          <a:miter lim="800000"/>
          <a:headEnd/>
          <a:tailEnd type="none" w="med" len="med"/>
        </a:ln>
        <a:effectLst/>
      </xdr:spPr>
    </xdr:pic>
    <xdr:clientData fPrintsWithSheet="0"/>
  </xdr:twoCellAnchor>
</xdr:wsDr>
</file>

<file path=xl/drawings/drawing44.xml><?xml version="1.0" encoding="utf-8"?>
<xdr:wsDr xmlns:xdr="http://schemas.openxmlformats.org/drawingml/2006/spreadsheetDrawing" xmlns:a="http://schemas.openxmlformats.org/drawingml/2006/main">
  <xdr:twoCellAnchor editAs="absolute">
    <xdr:from>
      <xdr:col>10</xdr:col>
      <xdr:colOff>266700</xdr:colOff>
      <xdr:row>0</xdr:row>
      <xdr:rowOff>200024</xdr:rowOff>
    </xdr:from>
    <xdr:to>
      <xdr:col>12</xdr:col>
      <xdr:colOff>228498</xdr:colOff>
      <xdr:row>1</xdr:row>
      <xdr:rowOff>142836</xdr:rowOff>
    </xdr:to>
    <xdr:pic>
      <xdr:nvPicPr>
        <xdr:cNvPr id="2" name="Picture 2">
          <a:hlinkClick xmlns:r="http://schemas.openxmlformats.org/officeDocument/2006/relationships" r:id="rId1"/>
          <a:extLst>
            <a:ext uri="{FF2B5EF4-FFF2-40B4-BE49-F238E27FC236}">
              <a16:creationId xmlns:a16="http://schemas.microsoft.com/office/drawing/2014/main" id="{00000000-0008-0000-2300-000002000000}"/>
            </a:ext>
          </a:extLst>
        </xdr:cNvPr>
        <xdr:cNvPicPr>
          <a:picLocks noChangeAspect="1" noChangeArrowheads="1"/>
        </xdr:cNvPicPr>
      </xdr:nvPicPr>
      <xdr:blipFill>
        <a:blip xmlns:r="http://schemas.openxmlformats.org/officeDocument/2006/relationships" r:embed="rId2" cstate="print"/>
        <a:stretch>
          <a:fillRect/>
        </a:stretch>
      </xdr:blipFill>
      <xdr:spPr bwMode="auto">
        <a:xfrm>
          <a:off x="5476875" y="200024"/>
          <a:ext cx="819048" cy="304762"/>
        </a:xfrm>
        <a:prstGeom prst="rect">
          <a:avLst/>
        </a:prstGeom>
        <a:noFill/>
        <a:ln w="1">
          <a:noFill/>
          <a:miter lim="800000"/>
          <a:headEnd/>
          <a:tailEnd type="none" w="med" len="med"/>
        </a:ln>
        <a:effectLst/>
      </xdr:spPr>
    </xdr:pic>
    <xdr:clientData fPrintsWithSheet="0"/>
  </xdr:twoCellAnchor>
</xdr:wsDr>
</file>

<file path=xl/drawings/drawing45.xml><?xml version="1.0" encoding="utf-8"?>
<xdr:wsDr xmlns:xdr="http://schemas.openxmlformats.org/drawingml/2006/spreadsheetDrawing" xmlns:a="http://schemas.openxmlformats.org/drawingml/2006/main">
  <xdr:twoCellAnchor editAs="absolute">
    <xdr:from>
      <xdr:col>11</xdr:col>
      <xdr:colOff>120650</xdr:colOff>
      <xdr:row>0</xdr:row>
      <xdr:rowOff>165099</xdr:rowOff>
    </xdr:from>
    <xdr:to>
      <xdr:col>13</xdr:col>
      <xdr:colOff>107848</xdr:colOff>
      <xdr:row>2</xdr:row>
      <xdr:rowOff>19011</xdr:rowOff>
    </xdr:to>
    <xdr:pic>
      <xdr:nvPicPr>
        <xdr:cNvPr id="2" name="Picture 2">
          <a:hlinkClick xmlns:r="http://schemas.openxmlformats.org/officeDocument/2006/relationships" r:id="rId1"/>
          <a:extLst>
            <a:ext uri="{FF2B5EF4-FFF2-40B4-BE49-F238E27FC236}">
              <a16:creationId xmlns:a16="http://schemas.microsoft.com/office/drawing/2014/main" id="{794DD030-8093-4FDC-9B7C-96C9ABB08E3A}"/>
            </a:ext>
          </a:extLst>
        </xdr:cNvPr>
        <xdr:cNvPicPr>
          <a:picLocks noChangeAspect="1" noChangeArrowheads="1"/>
        </xdr:cNvPicPr>
      </xdr:nvPicPr>
      <xdr:blipFill>
        <a:blip xmlns:r="http://schemas.openxmlformats.org/officeDocument/2006/relationships" r:embed="rId2" cstate="print"/>
        <a:stretch>
          <a:fillRect/>
        </a:stretch>
      </xdr:blipFill>
      <xdr:spPr bwMode="auto">
        <a:xfrm>
          <a:off x="7124700" y="165099"/>
          <a:ext cx="819048" cy="304762"/>
        </a:xfrm>
        <a:prstGeom prst="rect">
          <a:avLst/>
        </a:prstGeom>
        <a:noFill/>
        <a:ln w="1">
          <a:noFill/>
          <a:miter lim="800000"/>
          <a:headEnd/>
          <a:tailEnd type="none" w="med" len="med"/>
        </a:ln>
        <a:effectLst/>
      </xdr:spPr>
    </xdr:pic>
    <xdr:clientData fPrintsWithSheet="0"/>
  </xdr:twoCellAnchor>
</xdr:wsDr>
</file>

<file path=xl/drawings/drawing46.xml><?xml version="1.0" encoding="utf-8"?>
<xdr:wsDr xmlns:xdr="http://schemas.openxmlformats.org/drawingml/2006/spreadsheetDrawing" xmlns:a="http://schemas.openxmlformats.org/drawingml/2006/main">
  <xdr:twoCellAnchor editAs="absolute">
    <xdr:from>
      <xdr:col>12</xdr:col>
      <xdr:colOff>47625</xdr:colOff>
      <xdr:row>1</xdr:row>
      <xdr:rowOff>19049</xdr:rowOff>
    </xdr:from>
    <xdr:to>
      <xdr:col>13</xdr:col>
      <xdr:colOff>418998</xdr:colOff>
      <xdr:row>2</xdr:row>
      <xdr:rowOff>142836</xdr:rowOff>
    </xdr:to>
    <xdr:pic>
      <xdr:nvPicPr>
        <xdr:cNvPr id="2" name="Picture 2">
          <a:hlinkClick xmlns:r="http://schemas.openxmlformats.org/officeDocument/2006/relationships" r:id="rId1"/>
          <a:extLst>
            <a:ext uri="{FF2B5EF4-FFF2-40B4-BE49-F238E27FC236}">
              <a16:creationId xmlns:a16="http://schemas.microsoft.com/office/drawing/2014/main" id="{00000000-0008-0000-2400-000002000000}"/>
            </a:ext>
          </a:extLst>
        </xdr:cNvPr>
        <xdr:cNvPicPr preferRelativeResize="0">
          <a:picLocks noChangeArrowheads="1"/>
        </xdr:cNvPicPr>
      </xdr:nvPicPr>
      <xdr:blipFill>
        <a:blip xmlns:r="http://schemas.openxmlformats.org/officeDocument/2006/relationships" r:embed="rId2" cstate="print"/>
        <a:stretch>
          <a:fillRect/>
        </a:stretch>
      </xdr:blipFill>
      <xdr:spPr bwMode="auto">
        <a:xfrm>
          <a:off x="5829300" y="380999"/>
          <a:ext cx="819048" cy="304762"/>
        </a:xfrm>
        <a:prstGeom prst="rect">
          <a:avLst/>
        </a:prstGeom>
        <a:noFill/>
        <a:ln w="1">
          <a:noFill/>
          <a:miter lim="800000"/>
          <a:headEnd/>
          <a:tailEnd type="none" w="med" len="med"/>
        </a:ln>
        <a:effectLst/>
      </xdr:spPr>
    </xdr:pic>
    <xdr:clientData fPrintsWithSheet="0"/>
  </xdr:twoCellAnchor>
</xdr:wsDr>
</file>

<file path=xl/drawings/drawing47.xml><?xml version="1.0" encoding="utf-8"?>
<xdr:wsDr xmlns:xdr="http://schemas.openxmlformats.org/drawingml/2006/spreadsheetDrawing" xmlns:a="http://schemas.openxmlformats.org/drawingml/2006/main">
  <xdr:twoCellAnchor editAs="absolute">
    <xdr:from>
      <xdr:col>10</xdr:col>
      <xdr:colOff>0</xdr:colOff>
      <xdr:row>0</xdr:row>
      <xdr:rowOff>247649</xdr:rowOff>
    </xdr:from>
    <xdr:to>
      <xdr:col>11</xdr:col>
      <xdr:colOff>393598</xdr:colOff>
      <xdr:row>1</xdr:row>
      <xdr:rowOff>190461</xdr:rowOff>
    </xdr:to>
    <xdr:pic>
      <xdr:nvPicPr>
        <xdr:cNvPr id="2" name="Picture 2">
          <a:hlinkClick xmlns:r="http://schemas.openxmlformats.org/officeDocument/2006/relationships" r:id="rId1"/>
          <a:extLst>
            <a:ext uri="{FF2B5EF4-FFF2-40B4-BE49-F238E27FC236}">
              <a16:creationId xmlns:a16="http://schemas.microsoft.com/office/drawing/2014/main" id="{00000000-0008-0000-2500-000002000000}"/>
            </a:ext>
          </a:extLst>
        </xdr:cNvPr>
        <xdr:cNvPicPr>
          <a:picLocks noChangeAspect="1" noChangeArrowheads="1"/>
        </xdr:cNvPicPr>
      </xdr:nvPicPr>
      <xdr:blipFill>
        <a:blip xmlns:r="http://schemas.openxmlformats.org/officeDocument/2006/relationships" r:embed="rId2" cstate="print"/>
        <a:stretch>
          <a:fillRect/>
        </a:stretch>
      </xdr:blipFill>
      <xdr:spPr bwMode="auto">
        <a:xfrm>
          <a:off x="6121400" y="247649"/>
          <a:ext cx="841273" cy="304762"/>
        </a:xfrm>
        <a:prstGeom prst="rect">
          <a:avLst/>
        </a:prstGeom>
        <a:noFill/>
        <a:ln w="1">
          <a:noFill/>
          <a:miter lim="800000"/>
          <a:headEnd/>
          <a:tailEnd type="none" w="med" len="med"/>
        </a:ln>
        <a:effectLst/>
      </xdr:spPr>
    </xdr:pic>
    <xdr:clientData fPrintsWithSheet="0"/>
  </xdr:twoCellAnchor>
</xdr:wsDr>
</file>

<file path=xl/drawings/drawing48.xml><?xml version="1.0" encoding="utf-8"?>
<xdr:wsDr xmlns:xdr="http://schemas.openxmlformats.org/drawingml/2006/spreadsheetDrawing" xmlns:a="http://schemas.openxmlformats.org/drawingml/2006/main">
  <xdr:twoCellAnchor>
    <xdr:from>
      <xdr:col>6</xdr:col>
      <xdr:colOff>425450</xdr:colOff>
      <xdr:row>2</xdr:row>
      <xdr:rowOff>28575</xdr:rowOff>
    </xdr:from>
    <xdr:to>
      <xdr:col>10</xdr:col>
      <xdr:colOff>225425</xdr:colOff>
      <xdr:row>2</xdr:row>
      <xdr:rowOff>28575</xdr:rowOff>
    </xdr:to>
    <xdr:sp macro="" textlink="">
      <xdr:nvSpPr>
        <xdr:cNvPr id="2" name="Line 3">
          <a:extLst>
            <a:ext uri="{FF2B5EF4-FFF2-40B4-BE49-F238E27FC236}">
              <a16:creationId xmlns:a16="http://schemas.microsoft.com/office/drawing/2014/main" id="{00000000-0008-0000-2600-000002000000}"/>
            </a:ext>
          </a:extLst>
        </xdr:cNvPr>
        <xdr:cNvSpPr>
          <a:spLocks noChangeShapeType="1"/>
        </xdr:cNvSpPr>
      </xdr:nvSpPr>
      <xdr:spPr bwMode="auto">
        <a:xfrm>
          <a:off x="3911600" y="409575"/>
          <a:ext cx="2124075" cy="0"/>
        </a:xfrm>
        <a:prstGeom prst="line">
          <a:avLst/>
        </a:prstGeom>
        <a:noFill/>
        <a:ln w="25400">
          <a:solidFill>
            <a:schemeClr val="tx1"/>
          </a:solidFill>
          <a:round/>
          <a:headEnd/>
          <a:tailEnd/>
        </a:ln>
        <a:extLst>
          <a:ext uri="{909E8E84-426E-40DD-AFC4-6F175D3DCCD1}">
            <a14:hiddenFill xmlns:a14="http://schemas.microsoft.com/office/drawing/2010/main">
              <a:noFill/>
            </a14:hiddenFill>
          </a:ext>
        </a:extLst>
      </xdr:spPr>
      <xdr:txBody>
        <a:bodyPr wrap="square" lIns="95537" tIns="47768" rIns="95537" bIns="47768" anchor="ctr"/>
        <a:lstStyle>
          <a:defPPr>
            <a:defRPr lang="en-US"/>
          </a:defPPr>
          <a:lvl1pPr algn="ctr" rtl="0" eaLnBrk="0" fontAlgn="base" hangingPunct="0">
            <a:spcBef>
              <a:spcPct val="0"/>
            </a:spcBef>
            <a:spcAft>
              <a:spcPct val="0"/>
            </a:spcAft>
            <a:defRPr sz="2500" kern="1200">
              <a:solidFill>
                <a:schemeClr val="tx1"/>
              </a:solidFill>
              <a:latin typeface="Times New Roman" pitchFamily="18" charset="0"/>
              <a:ea typeface="+mn-ea"/>
              <a:cs typeface="+mn-cs"/>
            </a:defRPr>
          </a:lvl1pPr>
          <a:lvl2pPr marL="476250" indent="-19050" algn="ctr" rtl="0" eaLnBrk="0" fontAlgn="base" hangingPunct="0">
            <a:spcBef>
              <a:spcPct val="0"/>
            </a:spcBef>
            <a:spcAft>
              <a:spcPct val="0"/>
            </a:spcAft>
            <a:defRPr sz="2500" kern="1200">
              <a:solidFill>
                <a:schemeClr val="tx1"/>
              </a:solidFill>
              <a:latin typeface="Times New Roman" pitchFamily="18" charset="0"/>
              <a:ea typeface="+mn-ea"/>
              <a:cs typeface="+mn-cs"/>
            </a:defRPr>
          </a:lvl2pPr>
          <a:lvl3pPr marL="954088" indent="-39688" algn="ctr" rtl="0" eaLnBrk="0" fontAlgn="base" hangingPunct="0">
            <a:spcBef>
              <a:spcPct val="0"/>
            </a:spcBef>
            <a:spcAft>
              <a:spcPct val="0"/>
            </a:spcAft>
            <a:defRPr sz="2500" kern="1200">
              <a:solidFill>
                <a:schemeClr val="tx1"/>
              </a:solidFill>
              <a:latin typeface="Times New Roman" pitchFamily="18" charset="0"/>
              <a:ea typeface="+mn-ea"/>
              <a:cs typeface="+mn-cs"/>
            </a:defRPr>
          </a:lvl3pPr>
          <a:lvl4pPr marL="1431925" indent="-60325" algn="ctr" rtl="0" eaLnBrk="0" fontAlgn="base" hangingPunct="0">
            <a:spcBef>
              <a:spcPct val="0"/>
            </a:spcBef>
            <a:spcAft>
              <a:spcPct val="0"/>
            </a:spcAft>
            <a:defRPr sz="2500" kern="1200">
              <a:solidFill>
                <a:schemeClr val="tx1"/>
              </a:solidFill>
              <a:latin typeface="Times New Roman" pitchFamily="18" charset="0"/>
              <a:ea typeface="+mn-ea"/>
              <a:cs typeface="+mn-cs"/>
            </a:defRPr>
          </a:lvl4pPr>
          <a:lvl5pPr marL="1909763" indent="-80963" algn="ctr" rtl="0" eaLnBrk="0" fontAlgn="base" hangingPunct="0">
            <a:spcBef>
              <a:spcPct val="0"/>
            </a:spcBef>
            <a:spcAft>
              <a:spcPct val="0"/>
            </a:spcAft>
            <a:defRPr sz="2500" kern="1200">
              <a:solidFill>
                <a:schemeClr val="tx1"/>
              </a:solidFill>
              <a:latin typeface="Times New Roman" pitchFamily="18" charset="0"/>
              <a:ea typeface="+mn-ea"/>
              <a:cs typeface="+mn-cs"/>
            </a:defRPr>
          </a:lvl5pPr>
          <a:lvl6pPr marL="2286000" algn="l" defTabSz="914400" rtl="0" eaLnBrk="1" latinLnBrk="0" hangingPunct="1">
            <a:defRPr sz="2500" kern="1200">
              <a:solidFill>
                <a:schemeClr val="tx1"/>
              </a:solidFill>
              <a:latin typeface="Times New Roman" pitchFamily="18" charset="0"/>
              <a:ea typeface="+mn-ea"/>
              <a:cs typeface="+mn-cs"/>
            </a:defRPr>
          </a:lvl6pPr>
          <a:lvl7pPr marL="2743200" algn="l" defTabSz="914400" rtl="0" eaLnBrk="1" latinLnBrk="0" hangingPunct="1">
            <a:defRPr sz="2500" kern="1200">
              <a:solidFill>
                <a:schemeClr val="tx1"/>
              </a:solidFill>
              <a:latin typeface="Times New Roman" pitchFamily="18" charset="0"/>
              <a:ea typeface="+mn-ea"/>
              <a:cs typeface="+mn-cs"/>
            </a:defRPr>
          </a:lvl7pPr>
          <a:lvl8pPr marL="3200400" algn="l" defTabSz="914400" rtl="0" eaLnBrk="1" latinLnBrk="0" hangingPunct="1">
            <a:defRPr sz="2500" kern="1200">
              <a:solidFill>
                <a:schemeClr val="tx1"/>
              </a:solidFill>
              <a:latin typeface="Times New Roman" pitchFamily="18" charset="0"/>
              <a:ea typeface="+mn-ea"/>
              <a:cs typeface="+mn-cs"/>
            </a:defRPr>
          </a:lvl8pPr>
          <a:lvl9pPr marL="3657600" algn="l" defTabSz="914400" rtl="0" eaLnBrk="1" latinLnBrk="0" hangingPunct="1">
            <a:defRPr sz="2500" kern="1200">
              <a:solidFill>
                <a:schemeClr val="tx1"/>
              </a:solidFill>
              <a:latin typeface="Times New Roman" pitchFamily="18" charset="0"/>
              <a:ea typeface="+mn-ea"/>
              <a:cs typeface="+mn-cs"/>
            </a:defRPr>
          </a:lvl9pPr>
        </a:lstStyle>
        <a:p>
          <a:endParaRPr lang="pt-PT"/>
        </a:p>
      </xdr:txBody>
    </xdr:sp>
    <xdr:clientData/>
  </xdr:twoCellAnchor>
  <xdr:twoCellAnchor>
    <xdr:from>
      <xdr:col>9</xdr:col>
      <xdr:colOff>136525</xdr:colOff>
      <xdr:row>7</xdr:row>
      <xdr:rowOff>60325</xdr:rowOff>
    </xdr:from>
    <xdr:to>
      <xdr:col>9</xdr:col>
      <xdr:colOff>355600</xdr:colOff>
      <xdr:row>12</xdr:row>
      <xdr:rowOff>173038</xdr:rowOff>
    </xdr:to>
    <xdr:sp macro="" textlink="">
      <xdr:nvSpPr>
        <xdr:cNvPr id="3" name="Rectangle 5">
          <a:extLst>
            <a:ext uri="{FF2B5EF4-FFF2-40B4-BE49-F238E27FC236}">
              <a16:creationId xmlns:a16="http://schemas.microsoft.com/office/drawing/2014/main" id="{00000000-0008-0000-2600-000003000000}"/>
            </a:ext>
          </a:extLst>
        </xdr:cNvPr>
        <xdr:cNvSpPr>
          <a:spLocks noChangeArrowheads="1"/>
        </xdr:cNvSpPr>
      </xdr:nvSpPr>
      <xdr:spPr bwMode="auto">
        <a:xfrm>
          <a:off x="5365750" y="1393825"/>
          <a:ext cx="219075" cy="1065213"/>
        </a:xfrm>
        <a:prstGeom prst="rect">
          <a:avLst/>
        </a:prstGeom>
        <a:solidFill>
          <a:srgbClr val="FFFF00"/>
        </a:solidFill>
        <a:ln>
          <a:noFill/>
        </a:ln>
        <a:extLst/>
      </xdr:spPr>
      <xdr:txBody>
        <a:bodyPr wrap="square" lIns="95537" tIns="47768" rIns="95537" bIns="47768" anchor="ctr"/>
        <a:lstStyle>
          <a:defPPr>
            <a:defRPr lang="en-US"/>
          </a:defPPr>
          <a:lvl1pPr algn="ctr" rtl="0" eaLnBrk="0" fontAlgn="base" hangingPunct="0">
            <a:spcBef>
              <a:spcPct val="0"/>
            </a:spcBef>
            <a:spcAft>
              <a:spcPct val="0"/>
            </a:spcAft>
            <a:defRPr sz="2500" kern="1200">
              <a:solidFill>
                <a:schemeClr val="tx1"/>
              </a:solidFill>
              <a:latin typeface="Times New Roman" pitchFamily="18" charset="0"/>
              <a:ea typeface="+mn-ea"/>
              <a:cs typeface="+mn-cs"/>
            </a:defRPr>
          </a:lvl1pPr>
          <a:lvl2pPr marL="476250" indent="-19050" algn="ctr" rtl="0" eaLnBrk="0" fontAlgn="base" hangingPunct="0">
            <a:spcBef>
              <a:spcPct val="0"/>
            </a:spcBef>
            <a:spcAft>
              <a:spcPct val="0"/>
            </a:spcAft>
            <a:defRPr sz="2500" kern="1200">
              <a:solidFill>
                <a:schemeClr val="tx1"/>
              </a:solidFill>
              <a:latin typeface="Times New Roman" pitchFamily="18" charset="0"/>
              <a:ea typeface="+mn-ea"/>
              <a:cs typeface="+mn-cs"/>
            </a:defRPr>
          </a:lvl2pPr>
          <a:lvl3pPr marL="954088" indent="-39688" algn="ctr" rtl="0" eaLnBrk="0" fontAlgn="base" hangingPunct="0">
            <a:spcBef>
              <a:spcPct val="0"/>
            </a:spcBef>
            <a:spcAft>
              <a:spcPct val="0"/>
            </a:spcAft>
            <a:defRPr sz="2500" kern="1200">
              <a:solidFill>
                <a:schemeClr val="tx1"/>
              </a:solidFill>
              <a:latin typeface="Times New Roman" pitchFamily="18" charset="0"/>
              <a:ea typeface="+mn-ea"/>
              <a:cs typeface="+mn-cs"/>
            </a:defRPr>
          </a:lvl3pPr>
          <a:lvl4pPr marL="1431925" indent="-60325" algn="ctr" rtl="0" eaLnBrk="0" fontAlgn="base" hangingPunct="0">
            <a:spcBef>
              <a:spcPct val="0"/>
            </a:spcBef>
            <a:spcAft>
              <a:spcPct val="0"/>
            </a:spcAft>
            <a:defRPr sz="2500" kern="1200">
              <a:solidFill>
                <a:schemeClr val="tx1"/>
              </a:solidFill>
              <a:latin typeface="Times New Roman" pitchFamily="18" charset="0"/>
              <a:ea typeface="+mn-ea"/>
              <a:cs typeface="+mn-cs"/>
            </a:defRPr>
          </a:lvl4pPr>
          <a:lvl5pPr marL="1909763" indent="-80963" algn="ctr" rtl="0" eaLnBrk="0" fontAlgn="base" hangingPunct="0">
            <a:spcBef>
              <a:spcPct val="0"/>
            </a:spcBef>
            <a:spcAft>
              <a:spcPct val="0"/>
            </a:spcAft>
            <a:defRPr sz="2500" kern="1200">
              <a:solidFill>
                <a:schemeClr val="tx1"/>
              </a:solidFill>
              <a:latin typeface="Times New Roman" pitchFamily="18" charset="0"/>
              <a:ea typeface="+mn-ea"/>
              <a:cs typeface="+mn-cs"/>
            </a:defRPr>
          </a:lvl5pPr>
          <a:lvl6pPr marL="2286000" algn="l" defTabSz="914400" rtl="0" eaLnBrk="1" latinLnBrk="0" hangingPunct="1">
            <a:defRPr sz="2500" kern="1200">
              <a:solidFill>
                <a:schemeClr val="tx1"/>
              </a:solidFill>
              <a:latin typeface="Times New Roman" pitchFamily="18" charset="0"/>
              <a:ea typeface="+mn-ea"/>
              <a:cs typeface="+mn-cs"/>
            </a:defRPr>
          </a:lvl6pPr>
          <a:lvl7pPr marL="2743200" algn="l" defTabSz="914400" rtl="0" eaLnBrk="1" latinLnBrk="0" hangingPunct="1">
            <a:defRPr sz="2500" kern="1200">
              <a:solidFill>
                <a:schemeClr val="tx1"/>
              </a:solidFill>
              <a:latin typeface="Times New Roman" pitchFamily="18" charset="0"/>
              <a:ea typeface="+mn-ea"/>
              <a:cs typeface="+mn-cs"/>
            </a:defRPr>
          </a:lvl7pPr>
          <a:lvl8pPr marL="3200400" algn="l" defTabSz="914400" rtl="0" eaLnBrk="1" latinLnBrk="0" hangingPunct="1">
            <a:defRPr sz="2500" kern="1200">
              <a:solidFill>
                <a:schemeClr val="tx1"/>
              </a:solidFill>
              <a:latin typeface="Times New Roman" pitchFamily="18" charset="0"/>
              <a:ea typeface="+mn-ea"/>
              <a:cs typeface="+mn-cs"/>
            </a:defRPr>
          </a:lvl8pPr>
          <a:lvl9pPr marL="3657600" algn="l" defTabSz="914400" rtl="0" eaLnBrk="1" latinLnBrk="0" hangingPunct="1">
            <a:defRPr sz="2500" kern="1200">
              <a:solidFill>
                <a:schemeClr val="tx1"/>
              </a:solidFill>
              <a:latin typeface="Times New Roman" pitchFamily="18" charset="0"/>
              <a:ea typeface="+mn-ea"/>
              <a:cs typeface="+mn-cs"/>
            </a:defRPr>
          </a:lvl9pPr>
        </a:lstStyle>
        <a:p>
          <a:endParaRPr lang="pt-PT" altLang="pt-PT" sz="2400"/>
        </a:p>
      </xdr:txBody>
    </xdr:sp>
    <xdr:clientData/>
  </xdr:twoCellAnchor>
  <xdr:twoCellAnchor>
    <xdr:from>
      <xdr:col>9</xdr:col>
      <xdr:colOff>120650</xdr:colOff>
      <xdr:row>0</xdr:row>
      <xdr:rowOff>0</xdr:rowOff>
    </xdr:from>
    <xdr:to>
      <xdr:col>9</xdr:col>
      <xdr:colOff>136525</xdr:colOff>
      <xdr:row>12</xdr:row>
      <xdr:rowOff>157163</xdr:rowOff>
    </xdr:to>
    <xdr:sp macro="" textlink="">
      <xdr:nvSpPr>
        <xdr:cNvPr id="4" name="Line 6">
          <a:extLst>
            <a:ext uri="{FF2B5EF4-FFF2-40B4-BE49-F238E27FC236}">
              <a16:creationId xmlns:a16="http://schemas.microsoft.com/office/drawing/2014/main" id="{00000000-0008-0000-2600-000004000000}"/>
            </a:ext>
          </a:extLst>
        </xdr:cNvPr>
        <xdr:cNvSpPr>
          <a:spLocks noChangeShapeType="1"/>
        </xdr:cNvSpPr>
      </xdr:nvSpPr>
      <xdr:spPr bwMode="auto">
        <a:xfrm rot="5421033" flipH="1">
          <a:off x="4136231" y="1213644"/>
          <a:ext cx="2443163" cy="15875"/>
        </a:xfrm>
        <a:prstGeom prst="line">
          <a:avLst/>
        </a:prstGeom>
        <a:noFill/>
        <a:ln w="28575" cap="sq">
          <a:solidFill>
            <a:schemeClr val="tx1"/>
          </a:solidFill>
          <a:round/>
          <a:headEnd type="none" w="sm" len="sm"/>
          <a:tailEnd type="none" w="sm" len="sm"/>
        </a:ln>
        <a:extLst>
          <a:ext uri="{909E8E84-426E-40DD-AFC4-6F175D3DCCD1}">
            <a14:hiddenFill xmlns:a14="http://schemas.microsoft.com/office/drawing/2010/main">
              <a:noFill/>
            </a14:hiddenFill>
          </a:ext>
        </a:extLst>
      </xdr:spPr>
      <xdr:txBody>
        <a:bodyPr wrap="square" lIns="95537" tIns="47768" rIns="95537" bIns="47768" anchor="ctr"/>
        <a:lstStyle>
          <a:defPPr>
            <a:defRPr lang="en-US"/>
          </a:defPPr>
          <a:lvl1pPr algn="ctr" rtl="0" eaLnBrk="0" fontAlgn="base" hangingPunct="0">
            <a:spcBef>
              <a:spcPct val="0"/>
            </a:spcBef>
            <a:spcAft>
              <a:spcPct val="0"/>
            </a:spcAft>
            <a:defRPr sz="2500" kern="1200">
              <a:solidFill>
                <a:schemeClr val="tx1"/>
              </a:solidFill>
              <a:latin typeface="Times New Roman" pitchFamily="18" charset="0"/>
              <a:ea typeface="+mn-ea"/>
              <a:cs typeface="+mn-cs"/>
            </a:defRPr>
          </a:lvl1pPr>
          <a:lvl2pPr marL="476250" indent="-19050" algn="ctr" rtl="0" eaLnBrk="0" fontAlgn="base" hangingPunct="0">
            <a:spcBef>
              <a:spcPct val="0"/>
            </a:spcBef>
            <a:spcAft>
              <a:spcPct val="0"/>
            </a:spcAft>
            <a:defRPr sz="2500" kern="1200">
              <a:solidFill>
                <a:schemeClr val="tx1"/>
              </a:solidFill>
              <a:latin typeface="Times New Roman" pitchFamily="18" charset="0"/>
              <a:ea typeface="+mn-ea"/>
              <a:cs typeface="+mn-cs"/>
            </a:defRPr>
          </a:lvl2pPr>
          <a:lvl3pPr marL="954088" indent="-39688" algn="ctr" rtl="0" eaLnBrk="0" fontAlgn="base" hangingPunct="0">
            <a:spcBef>
              <a:spcPct val="0"/>
            </a:spcBef>
            <a:spcAft>
              <a:spcPct val="0"/>
            </a:spcAft>
            <a:defRPr sz="2500" kern="1200">
              <a:solidFill>
                <a:schemeClr val="tx1"/>
              </a:solidFill>
              <a:latin typeface="Times New Roman" pitchFamily="18" charset="0"/>
              <a:ea typeface="+mn-ea"/>
              <a:cs typeface="+mn-cs"/>
            </a:defRPr>
          </a:lvl3pPr>
          <a:lvl4pPr marL="1431925" indent="-60325" algn="ctr" rtl="0" eaLnBrk="0" fontAlgn="base" hangingPunct="0">
            <a:spcBef>
              <a:spcPct val="0"/>
            </a:spcBef>
            <a:spcAft>
              <a:spcPct val="0"/>
            </a:spcAft>
            <a:defRPr sz="2500" kern="1200">
              <a:solidFill>
                <a:schemeClr val="tx1"/>
              </a:solidFill>
              <a:latin typeface="Times New Roman" pitchFamily="18" charset="0"/>
              <a:ea typeface="+mn-ea"/>
              <a:cs typeface="+mn-cs"/>
            </a:defRPr>
          </a:lvl4pPr>
          <a:lvl5pPr marL="1909763" indent="-80963" algn="ctr" rtl="0" eaLnBrk="0" fontAlgn="base" hangingPunct="0">
            <a:spcBef>
              <a:spcPct val="0"/>
            </a:spcBef>
            <a:spcAft>
              <a:spcPct val="0"/>
            </a:spcAft>
            <a:defRPr sz="2500" kern="1200">
              <a:solidFill>
                <a:schemeClr val="tx1"/>
              </a:solidFill>
              <a:latin typeface="Times New Roman" pitchFamily="18" charset="0"/>
              <a:ea typeface="+mn-ea"/>
              <a:cs typeface="+mn-cs"/>
            </a:defRPr>
          </a:lvl5pPr>
          <a:lvl6pPr marL="2286000" algn="l" defTabSz="914400" rtl="0" eaLnBrk="1" latinLnBrk="0" hangingPunct="1">
            <a:defRPr sz="2500" kern="1200">
              <a:solidFill>
                <a:schemeClr val="tx1"/>
              </a:solidFill>
              <a:latin typeface="Times New Roman" pitchFamily="18" charset="0"/>
              <a:ea typeface="+mn-ea"/>
              <a:cs typeface="+mn-cs"/>
            </a:defRPr>
          </a:lvl6pPr>
          <a:lvl7pPr marL="2743200" algn="l" defTabSz="914400" rtl="0" eaLnBrk="1" latinLnBrk="0" hangingPunct="1">
            <a:defRPr sz="2500" kern="1200">
              <a:solidFill>
                <a:schemeClr val="tx1"/>
              </a:solidFill>
              <a:latin typeface="Times New Roman" pitchFamily="18" charset="0"/>
              <a:ea typeface="+mn-ea"/>
              <a:cs typeface="+mn-cs"/>
            </a:defRPr>
          </a:lvl7pPr>
          <a:lvl8pPr marL="3200400" algn="l" defTabSz="914400" rtl="0" eaLnBrk="1" latinLnBrk="0" hangingPunct="1">
            <a:defRPr sz="2500" kern="1200">
              <a:solidFill>
                <a:schemeClr val="tx1"/>
              </a:solidFill>
              <a:latin typeface="Times New Roman" pitchFamily="18" charset="0"/>
              <a:ea typeface="+mn-ea"/>
              <a:cs typeface="+mn-cs"/>
            </a:defRPr>
          </a:lvl8pPr>
          <a:lvl9pPr marL="3657600" algn="l" defTabSz="914400" rtl="0" eaLnBrk="1" latinLnBrk="0" hangingPunct="1">
            <a:defRPr sz="2500" kern="1200">
              <a:solidFill>
                <a:schemeClr val="tx1"/>
              </a:solidFill>
              <a:latin typeface="Times New Roman" pitchFamily="18" charset="0"/>
              <a:ea typeface="+mn-ea"/>
              <a:cs typeface="+mn-cs"/>
            </a:defRPr>
          </a:lvl9pPr>
        </a:lstStyle>
        <a:p>
          <a:endParaRPr lang="pt-PT"/>
        </a:p>
      </xdr:txBody>
    </xdr:sp>
    <xdr:clientData/>
  </xdr:twoCellAnchor>
  <xdr:twoCellAnchor>
    <xdr:from>
      <xdr:col>8</xdr:col>
      <xdr:colOff>325437</xdr:colOff>
      <xdr:row>7</xdr:row>
      <xdr:rowOff>57151</xdr:rowOff>
    </xdr:from>
    <xdr:to>
      <xdr:col>10</xdr:col>
      <xdr:colOff>533400</xdr:colOff>
      <xdr:row>7</xdr:row>
      <xdr:rowOff>58739</xdr:rowOff>
    </xdr:to>
    <xdr:sp macro="" textlink="">
      <xdr:nvSpPr>
        <xdr:cNvPr id="5" name="Line 7">
          <a:extLst>
            <a:ext uri="{FF2B5EF4-FFF2-40B4-BE49-F238E27FC236}">
              <a16:creationId xmlns:a16="http://schemas.microsoft.com/office/drawing/2014/main" id="{00000000-0008-0000-2600-000005000000}"/>
            </a:ext>
          </a:extLst>
        </xdr:cNvPr>
        <xdr:cNvSpPr>
          <a:spLocks noChangeShapeType="1"/>
        </xdr:cNvSpPr>
      </xdr:nvSpPr>
      <xdr:spPr bwMode="auto">
        <a:xfrm flipV="1">
          <a:off x="4973637" y="1390651"/>
          <a:ext cx="1370013" cy="1588"/>
        </a:xfrm>
        <a:prstGeom prst="line">
          <a:avLst/>
        </a:prstGeom>
        <a:noFill/>
        <a:ln w="28575">
          <a:solidFill>
            <a:schemeClr val="tx1"/>
          </a:solidFill>
          <a:round/>
          <a:headEnd/>
          <a:tailEnd/>
        </a:ln>
        <a:extLst>
          <a:ext uri="{909E8E84-426E-40DD-AFC4-6F175D3DCCD1}">
            <a14:hiddenFill xmlns:a14="http://schemas.microsoft.com/office/drawing/2010/main">
              <a:noFill/>
            </a14:hiddenFill>
          </a:ext>
        </a:extLst>
      </xdr:spPr>
      <xdr:txBody>
        <a:bodyPr wrap="square" lIns="95537" tIns="47768" rIns="95537" bIns="47768" anchor="ctr"/>
        <a:lstStyle>
          <a:defPPr>
            <a:defRPr lang="en-US"/>
          </a:defPPr>
          <a:lvl1pPr algn="ctr" rtl="0" eaLnBrk="0" fontAlgn="base" hangingPunct="0">
            <a:spcBef>
              <a:spcPct val="0"/>
            </a:spcBef>
            <a:spcAft>
              <a:spcPct val="0"/>
            </a:spcAft>
            <a:defRPr sz="2500" kern="1200">
              <a:solidFill>
                <a:schemeClr val="tx1"/>
              </a:solidFill>
              <a:latin typeface="Times New Roman" pitchFamily="18" charset="0"/>
              <a:ea typeface="+mn-ea"/>
              <a:cs typeface="+mn-cs"/>
            </a:defRPr>
          </a:lvl1pPr>
          <a:lvl2pPr marL="476250" indent="-19050" algn="ctr" rtl="0" eaLnBrk="0" fontAlgn="base" hangingPunct="0">
            <a:spcBef>
              <a:spcPct val="0"/>
            </a:spcBef>
            <a:spcAft>
              <a:spcPct val="0"/>
            </a:spcAft>
            <a:defRPr sz="2500" kern="1200">
              <a:solidFill>
                <a:schemeClr val="tx1"/>
              </a:solidFill>
              <a:latin typeface="Times New Roman" pitchFamily="18" charset="0"/>
              <a:ea typeface="+mn-ea"/>
              <a:cs typeface="+mn-cs"/>
            </a:defRPr>
          </a:lvl2pPr>
          <a:lvl3pPr marL="954088" indent="-39688" algn="ctr" rtl="0" eaLnBrk="0" fontAlgn="base" hangingPunct="0">
            <a:spcBef>
              <a:spcPct val="0"/>
            </a:spcBef>
            <a:spcAft>
              <a:spcPct val="0"/>
            </a:spcAft>
            <a:defRPr sz="2500" kern="1200">
              <a:solidFill>
                <a:schemeClr val="tx1"/>
              </a:solidFill>
              <a:latin typeface="Times New Roman" pitchFamily="18" charset="0"/>
              <a:ea typeface="+mn-ea"/>
              <a:cs typeface="+mn-cs"/>
            </a:defRPr>
          </a:lvl3pPr>
          <a:lvl4pPr marL="1431925" indent="-60325" algn="ctr" rtl="0" eaLnBrk="0" fontAlgn="base" hangingPunct="0">
            <a:spcBef>
              <a:spcPct val="0"/>
            </a:spcBef>
            <a:spcAft>
              <a:spcPct val="0"/>
            </a:spcAft>
            <a:defRPr sz="2500" kern="1200">
              <a:solidFill>
                <a:schemeClr val="tx1"/>
              </a:solidFill>
              <a:latin typeface="Times New Roman" pitchFamily="18" charset="0"/>
              <a:ea typeface="+mn-ea"/>
              <a:cs typeface="+mn-cs"/>
            </a:defRPr>
          </a:lvl4pPr>
          <a:lvl5pPr marL="1909763" indent="-80963" algn="ctr" rtl="0" eaLnBrk="0" fontAlgn="base" hangingPunct="0">
            <a:spcBef>
              <a:spcPct val="0"/>
            </a:spcBef>
            <a:spcAft>
              <a:spcPct val="0"/>
            </a:spcAft>
            <a:defRPr sz="2500" kern="1200">
              <a:solidFill>
                <a:schemeClr val="tx1"/>
              </a:solidFill>
              <a:latin typeface="Times New Roman" pitchFamily="18" charset="0"/>
              <a:ea typeface="+mn-ea"/>
              <a:cs typeface="+mn-cs"/>
            </a:defRPr>
          </a:lvl5pPr>
          <a:lvl6pPr marL="2286000" algn="l" defTabSz="914400" rtl="0" eaLnBrk="1" latinLnBrk="0" hangingPunct="1">
            <a:defRPr sz="2500" kern="1200">
              <a:solidFill>
                <a:schemeClr val="tx1"/>
              </a:solidFill>
              <a:latin typeface="Times New Roman" pitchFamily="18" charset="0"/>
              <a:ea typeface="+mn-ea"/>
              <a:cs typeface="+mn-cs"/>
            </a:defRPr>
          </a:lvl6pPr>
          <a:lvl7pPr marL="2743200" algn="l" defTabSz="914400" rtl="0" eaLnBrk="1" latinLnBrk="0" hangingPunct="1">
            <a:defRPr sz="2500" kern="1200">
              <a:solidFill>
                <a:schemeClr val="tx1"/>
              </a:solidFill>
              <a:latin typeface="Times New Roman" pitchFamily="18" charset="0"/>
              <a:ea typeface="+mn-ea"/>
              <a:cs typeface="+mn-cs"/>
            </a:defRPr>
          </a:lvl7pPr>
          <a:lvl8pPr marL="3200400" algn="l" defTabSz="914400" rtl="0" eaLnBrk="1" latinLnBrk="0" hangingPunct="1">
            <a:defRPr sz="2500" kern="1200">
              <a:solidFill>
                <a:schemeClr val="tx1"/>
              </a:solidFill>
              <a:latin typeface="Times New Roman" pitchFamily="18" charset="0"/>
              <a:ea typeface="+mn-ea"/>
              <a:cs typeface="+mn-cs"/>
            </a:defRPr>
          </a:lvl8pPr>
          <a:lvl9pPr marL="3657600" algn="l" defTabSz="914400" rtl="0" eaLnBrk="1" latinLnBrk="0" hangingPunct="1">
            <a:defRPr sz="2500" kern="1200">
              <a:solidFill>
                <a:schemeClr val="tx1"/>
              </a:solidFill>
              <a:latin typeface="Times New Roman" pitchFamily="18" charset="0"/>
              <a:ea typeface="+mn-ea"/>
              <a:cs typeface="+mn-cs"/>
            </a:defRPr>
          </a:lvl9pPr>
        </a:lstStyle>
        <a:p>
          <a:endParaRPr lang="pt-PT"/>
        </a:p>
      </xdr:txBody>
    </xdr:sp>
    <xdr:clientData/>
  </xdr:twoCellAnchor>
  <xdr:twoCellAnchor>
    <xdr:from>
      <xdr:col>3</xdr:col>
      <xdr:colOff>336550</xdr:colOff>
      <xdr:row>12</xdr:row>
      <xdr:rowOff>173038</xdr:rowOff>
    </xdr:from>
    <xdr:to>
      <xdr:col>9</xdr:col>
      <xdr:colOff>355600</xdr:colOff>
      <xdr:row>12</xdr:row>
      <xdr:rowOff>173038</xdr:rowOff>
    </xdr:to>
    <xdr:sp macro="" textlink="">
      <xdr:nvSpPr>
        <xdr:cNvPr id="6" name="Line 11">
          <a:extLst>
            <a:ext uri="{FF2B5EF4-FFF2-40B4-BE49-F238E27FC236}">
              <a16:creationId xmlns:a16="http://schemas.microsoft.com/office/drawing/2014/main" id="{00000000-0008-0000-2600-000006000000}"/>
            </a:ext>
          </a:extLst>
        </xdr:cNvPr>
        <xdr:cNvSpPr>
          <a:spLocks noChangeShapeType="1"/>
        </xdr:cNvSpPr>
      </xdr:nvSpPr>
      <xdr:spPr bwMode="auto">
        <a:xfrm>
          <a:off x="2079625" y="2459038"/>
          <a:ext cx="3505200" cy="0"/>
        </a:xfrm>
        <a:prstGeom prst="line">
          <a:avLst/>
        </a:prstGeom>
        <a:noFill/>
        <a:ln w="28575">
          <a:solidFill>
            <a:srgbClr val="FFFF00"/>
          </a:solidFill>
          <a:round/>
          <a:headEnd/>
          <a:tailEnd/>
        </a:ln>
        <a:extLst>
          <a:ext uri="{909E8E84-426E-40DD-AFC4-6F175D3DCCD1}">
            <a14:hiddenFill xmlns:a14="http://schemas.microsoft.com/office/drawing/2010/main">
              <a:noFill/>
            </a14:hiddenFill>
          </a:ext>
        </a:extLst>
      </xdr:spPr>
      <xdr:txBody>
        <a:bodyPr wrap="square" lIns="95537" tIns="47768" rIns="95537" bIns="47768" anchor="ctr"/>
        <a:lstStyle>
          <a:defPPr>
            <a:defRPr lang="en-US"/>
          </a:defPPr>
          <a:lvl1pPr algn="ctr" rtl="0" eaLnBrk="0" fontAlgn="base" hangingPunct="0">
            <a:spcBef>
              <a:spcPct val="0"/>
            </a:spcBef>
            <a:spcAft>
              <a:spcPct val="0"/>
            </a:spcAft>
            <a:defRPr sz="2500" kern="1200">
              <a:solidFill>
                <a:schemeClr val="tx1"/>
              </a:solidFill>
              <a:latin typeface="Times New Roman" pitchFamily="18" charset="0"/>
              <a:ea typeface="+mn-ea"/>
              <a:cs typeface="+mn-cs"/>
            </a:defRPr>
          </a:lvl1pPr>
          <a:lvl2pPr marL="476250" indent="-19050" algn="ctr" rtl="0" eaLnBrk="0" fontAlgn="base" hangingPunct="0">
            <a:spcBef>
              <a:spcPct val="0"/>
            </a:spcBef>
            <a:spcAft>
              <a:spcPct val="0"/>
            </a:spcAft>
            <a:defRPr sz="2500" kern="1200">
              <a:solidFill>
                <a:schemeClr val="tx1"/>
              </a:solidFill>
              <a:latin typeface="Times New Roman" pitchFamily="18" charset="0"/>
              <a:ea typeface="+mn-ea"/>
              <a:cs typeface="+mn-cs"/>
            </a:defRPr>
          </a:lvl2pPr>
          <a:lvl3pPr marL="954088" indent="-39688" algn="ctr" rtl="0" eaLnBrk="0" fontAlgn="base" hangingPunct="0">
            <a:spcBef>
              <a:spcPct val="0"/>
            </a:spcBef>
            <a:spcAft>
              <a:spcPct val="0"/>
            </a:spcAft>
            <a:defRPr sz="2500" kern="1200">
              <a:solidFill>
                <a:schemeClr val="tx1"/>
              </a:solidFill>
              <a:latin typeface="Times New Roman" pitchFamily="18" charset="0"/>
              <a:ea typeface="+mn-ea"/>
              <a:cs typeface="+mn-cs"/>
            </a:defRPr>
          </a:lvl3pPr>
          <a:lvl4pPr marL="1431925" indent="-60325" algn="ctr" rtl="0" eaLnBrk="0" fontAlgn="base" hangingPunct="0">
            <a:spcBef>
              <a:spcPct val="0"/>
            </a:spcBef>
            <a:spcAft>
              <a:spcPct val="0"/>
            </a:spcAft>
            <a:defRPr sz="2500" kern="1200">
              <a:solidFill>
                <a:schemeClr val="tx1"/>
              </a:solidFill>
              <a:latin typeface="Times New Roman" pitchFamily="18" charset="0"/>
              <a:ea typeface="+mn-ea"/>
              <a:cs typeface="+mn-cs"/>
            </a:defRPr>
          </a:lvl4pPr>
          <a:lvl5pPr marL="1909763" indent="-80963" algn="ctr" rtl="0" eaLnBrk="0" fontAlgn="base" hangingPunct="0">
            <a:spcBef>
              <a:spcPct val="0"/>
            </a:spcBef>
            <a:spcAft>
              <a:spcPct val="0"/>
            </a:spcAft>
            <a:defRPr sz="2500" kern="1200">
              <a:solidFill>
                <a:schemeClr val="tx1"/>
              </a:solidFill>
              <a:latin typeface="Times New Roman" pitchFamily="18" charset="0"/>
              <a:ea typeface="+mn-ea"/>
              <a:cs typeface="+mn-cs"/>
            </a:defRPr>
          </a:lvl5pPr>
          <a:lvl6pPr marL="2286000" algn="l" defTabSz="914400" rtl="0" eaLnBrk="1" latinLnBrk="0" hangingPunct="1">
            <a:defRPr sz="2500" kern="1200">
              <a:solidFill>
                <a:schemeClr val="tx1"/>
              </a:solidFill>
              <a:latin typeface="Times New Roman" pitchFamily="18" charset="0"/>
              <a:ea typeface="+mn-ea"/>
              <a:cs typeface="+mn-cs"/>
            </a:defRPr>
          </a:lvl6pPr>
          <a:lvl7pPr marL="2743200" algn="l" defTabSz="914400" rtl="0" eaLnBrk="1" latinLnBrk="0" hangingPunct="1">
            <a:defRPr sz="2500" kern="1200">
              <a:solidFill>
                <a:schemeClr val="tx1"/>
              </a:solidFill>
              <a:latin typeface="Times New Roman" pitchFamily="18" charset="0"/>
              <a:ea typeface="+mn-ea"/>
              <a:cs typeface="+mn-cs"/>
            </a:defRPr>
          </a:lvl7pPr>
          <a:lvl8pPr marL="3200400" algn="l" defTabSz="914400" rtl="0" eaLnBrk="1" latinLnBrk="0" hangingPunct="1">
            <a:defRPr sz="2500" kern="1200">
              <a:solidFill>
                <a:schemeClr val="tx1"/>
              </a:solidFill>
              <a:latin typeface="Times New Roman" pitchFamily="18" charset="0"/>
              <a:ea typeface="+mn-ea"/>
              <a:cs typeface="+mn-cs"/>
            </a:defRPr>
          </a:lvl8pPr>
          <a:lvl9pPr marL="3657600" algn="l" defTabSz="914400" rtl="0" eaLnBrk="1" latinLnBrk="0" hangingPunct="1">
            <a:defRPr sz="2500" kern="1200">
              <a:solidFill>
                <a:schemeClr val="tx1"/>
              </a:solidFill>
              <a:latin typeface="Times New Roman" pitchFamily="18" charset="0"/>
              <a:ea typeface="+mn-ea"/>
              <a:cs typeface="+mn-cs"/>
            </a:defRPr>
          </a:lvl9pPr>
        </a:lstStyle>
        <a:p>
          <a:endParaRPr lang="pt-PT"/>
        </a:p>
      </xdr:txBody>
    </xdr:sp>
    <xdr:clientData/>
  </xdr:twoCellAnchor>
  <xdr:twoCellAnchor>
    <xdr:from>
      <xdr:col>9</xdr:col>
      <xdr:colOff>352425</xdr:colOff>
      <xdr:row>2</xdr:row>
      <xdr:rowOff>28575</xdr:rowOff>
    </xdr:from>
    <xdr:to>
      <xdr:col>9</xdr:col>
      <xdr:colOff>355600</xdr:colOff>
      <xdr:row>14</xdr:row>
      <xdr:rowOff>82550</xdr:rowOff>
    </xdr:to>
    <xdr:sp macro="" textlink="">
      <xdr:nvSpPr>
        <xdr:cNvPr id="7" name="Line 12">
          <a:extLst>
            <a:ext uri="{FF2B5EF4-FFF2-40B4-BE49-F238E27FC236}">
              <a16:creationId xmlns:a16="http://schemas.microsoft.com/office/drawing/2014/main" id="{00000000-0008-0000-2600-000007000000}"/>
            </a:ext>
          </a:extLst>
        </xdr:cNvPr>
        <xdr:cNvSpPr>
          <a:spLocks noChangeShapeType="1"/>
        </xdr:cNvSpPr>
      </xdr:nvSpPr>
      <xdr:spPr bwMode="auto">
        <a:xfrm rot="5397016">
          <a:off x="4413250" y="1577975"/>
          <a:ext cx="2339975" cy="3175"/>
        </a:xfrm>
        <a:prstGeom prst="line">
          <a:avLst/>
        </a:prstGeom>
        <a:noFill/>
        <a:ln w="14605" cap="sq">
          <a:solidFill>
            <a:schemeClr val="tx1"/>
          </a:solidFill>
          <a:round/>
          <a:headEnd type="none" w="sm" len="sm"/>
          <a:tailEnd type="none" w="sm" len="sm"/>
        </a:ln>
        <a:extLst>
          <a:ext uri="{909E8E84-426E-40DD-AFC4-6F175D3DCCD1}">
            <a14:hiddenFill xmlns:a14="http://schemas.microsoft.com/office/drawing/2010/main">
              <a:noFill/>
            </a14:hiddenFill>
          </a:ext>
        </a:extLst>
      </xdr:spPr>
      <xdr:txBody>
        <a:bodyPr wrap="square" lIns="95537" tIns="47768" rIns="95537" bIns="47768" anchor="ctr"/>
        <a:lstStyle>
          <a:defPPr>
            <a:defRPr lang="en-US"/>
          </a:defPPr>
          <a:lvl1pPr algn="ctr" rtl="0" eaLnBrk="0" fontAlgn="base" hangingPunct="0">
            <a:spcBef>
              <a:spcPct val="0"/>
            </a:spcBef>
            <a:spcAft>
              <a:spcPct val="0"/>
            </a:spcAft>
            <a:defRPr sz="2500" kern="1200">
              <a:solidFill>
                <a:schemeClr val="tx1"/>
              </a:solidFill>
              <a:latin typeface="Times New Roman" pitchFamily="18" charset="0"/>
              <a:ea typeface="+mn-ea"/>
              <a:cs typeface="+mn-cs"/>
            </a:defRPr>
          </a:lvl1pPr>
          <a:lvl2pPr marL="476250" indent="-19050" algn="ctr" rtl="0" eaLnBrk="0" fontAlgn="base" hangingPunct="0">
            <a:spcBef>
              <a:spcPct val="0"/>
            </a:spcBef>
            <a:spcAft>
              <a:spcPct val="0"/>
            </a:spcAft>
            <a:defRPr sz="2500" kern="1200">
              <a:solidFill>
                <a:schemeClr val="tx1"/>
              </a:solidFill>
              <a:latin typeface="Times New Roman" pitchFamily="18" charset="0"/>
              <a:ea typeface="+mn-ea"/>
              <a:cs typeface="+mn-cs"/>
            </a:defRPr>
          </a:lvl2pPr>
          <a:lvl3pPr marL="954088" indent="-39688" algn="ctr" rtl="0" eaLnBrk="0" fontAlgn="base" hangingPunct="0">
            <a:spcBef>
              <a:spcPct val="0"/>
            </a:spcBef>
            <a:spcAft>
              <a:spcPct val="0"/>
            </a:spcAft>
            <a:defRPr sz="2500" kern="1200">
              <a:solidFill>
                <a:schemeClr val="tx1"/>
              </a:solidFill>
              <a:latin typeface="Times New Roman" pitchFamily="18" charset="0"/>
              <a:ea typeface="+mn-ea"/>
              <a:cs typeface="+mn-cs"/>
            </a:defRPr>
          </a:lvl3pPr>
          <a:lvl4pPr marL="1431925" indent="-60325" algn="ctr" rtl="0" eaLnBrk="0" fontAlgn="base" hangingPunct="0">
            <a:spcBef>
              <a:spcPct val="0"/>
            </a:spcBef>
            <a:spcAft>
              <a:spcPct val="0"/>
            </a:spcAft>
            <a:defRPr sz="2500" kern="1200">
              <a:solidFill>
                <a:schemeClr val="tx1"/>
              </a:solidFill>
              <a:latin typeface="Times New Roman" pitchFamily="18" charset="0"/>
              <a:ea typeface="+mn-ea"/>
              <a:cs typeface="+mn-cs"/>
            </a:defRPr>
          </a:lvl4pPr>
          <a:lvl5pPr marL="1909763" indent="-80963" algn="ctr" rtl="0" eaLnBrk="0" fontAlgn="base" hangingPunct="0">
            <a:spcBef>
              <a:spcPct val="0"/>
            </a:spcBef>
            <a:spcAft>
              <a:spcPct val="0"/>
            </a:spcAft>
            <a:defRPr sz="2500" kern="1200">
              <a:solidFill>
                <a:schemeClr val="tx1"/>
              </a:solidFill>
              <a:latin typeface="Times New Roman" pitchFamily="18" charset="0"/>
              <a:ea typeface="+mn-ea"/>
              <a:cs typeface="+mn-cs"/>
            </a:defRPr>
          </a:lvl5pPr>
          <a:lvl6pPr marL="2286000" algn="l" defTabSz="914400" rtl="0" eaLnBrk="1" latinLnBrk="0" hangingPunct="1">
            <a:defRPr sz="2500" kern="1200">
              <a:solidFill>
                <a:schemeClr val="tx1"/>
              </a:solidFill>
              <a:latin typeface="Times New Roman" pitchFamily="18" charset="0"/>
              <a:ea typeface="+mn-ea"/>
              <a:cs typeface="+mn-cs"/>
            </a:defRPr>
          </a:lvl6pPr>
          <a:lvl7pPr marL="2743200" algn="l" defTabSz="914400" rtl="0" eaLnBrk="1" latinLnBrk="0" hangingPunct="1">
            <a:defRPr sz="2500" kern="1200">
              <a:solidFill>
                <a:schemeClr val="tx1"/>
              </a:solidFill>
              <a:latin typeface="Times New Roman" pitchFamily="18" charset="0"/>
              <a:ea typeface="+mn-ea"/>
              <a:cs typeface="+mn-cs"/>
            </a:defRPr>
          </a:lvl7pPr>
          <a:lvl8pPr marL="3200400" algn="l" defTabSz="914400" rtl="0" eaLnBrk="1" latinLnBrk="0" hangingPunct="1">
            <a:defRPr sz="2500" kern="1200">
              <a:solidFill>
                <a:schemeClr val="tx1"/>
              </a:solidFill>
              <a:latin typeface="Times New Roman" pitchFamily="18" charset="0"/>
              <a:ea typeface="+mn-ea"/>
              <a:cs typeface="+mn-cs"/>
            </a:defRPr>
          </a:lvl8pPr>
          <a:lvl9pPr marL="3657600" algn="l" defTabSz="914400" rtl="0" eaLnBrk="1" latinLnBrk="0" hangingPunct="1">
            <a:defRPr sz="2500" kern="1200">
              <a:solidFill>
                <a:schemeClr val="tx1"/>
              </a:solidFill>
              <a:latin typeface="Times New Roman" pitchFamily="18" charset="0"/>
              <a:ea typeface="+mn-ea"/>
              <a:cs typeface="+mn-cs"/>
            </a:defRPr>
          </a:lvl9pPr>
        </a:lstStyle>
        <a:p>
          <a:endParaRPr lang="pt-PT"/>
        </a:p>
      </xdr:txBody>
    </xdr:sp>
    <xdr:clientData/>
  </xdr:twoCellAnchor>
  <xdr:twoCellAnchor>
    <xdr:from>
      <xdr:col>0</xdr:col>
      <xdr:colOff>0</xdr:colOff>
      <xdr:row>38</xdr:row>
      <xdr:rowOff>73025</xdr:rowOff>
    </xdr:from>
    <xdr:to>
      <xdr:col>10</xdr:col>
      <xdr:colOff>536575</xdr:colOff>
      <xdr:row>42</xdr:row>
      <xdr:rowOff>46038</xdr:rowOff>
    </xdr:to>
    <xdr:sp macro="" textlink="">
      <xdr:nvSpPr>
        <xdr:cNvPr id="8" name="Rectangle 2">
          <a:extLst>
            <a:ext uri="{FF2B5EF4-FFF2-40B4-BE49-F238E27FC236}">
              <a16:creationId xmlns:a16="http://schemas.microsoft.com/office/drawing/2014/main" id="{00000000-0008-0000-2600-000008000000}"/>
            </a:ext>
          </a:extLst>
        </xdr:cNvPr>
        <xdr:cNvSpPr>
          <a:spLocks noChangeArrowheads="1"/>
        </xdr:cNvSpPr>
      </xdr:nvSpPr>
      <xdr:spPr bwMode="auto">
        <a:xfrm>
          <a:off x="0" y="6169025"/>
          <a:ext cx="6346825" cy="735013"/>
        </a:xfrm>
        <a:prstGeom prst="rect">
          <a:avLst/>
        </a:prstGeom>
        <a:solidFill>
          <a:srgbClr val="00467A"/>
        </a:solidFill>
        <a:ln w="9525">
          <a:solidFill>
            <a:schemeClr val="bg1"/>
          </a:solidFill>
          <a:miter lim="800000"/>
          <a:headEnd/>
          <a:tailEnd/>
        </a:ln>
      </xdr:spPr>
      <xdr:txBody>
        <a:bodyPr wrap="square" lIns="95537" tIns="47768" rIns="95537" bIns="47768" anchor="ctr"/>
        <a:lstStyle>
          <a:defPPr>
            <a:defRPr lang="en-US"/>
          </a:defPPr>
          <a:lvl1pPr algn="ctr" rtl="0" eaLnBrk="0" fontAlgn="base" hangingPunct="0">
            <a:spcBef>
              <a:spcPct val="0"/>
            </a:spcBef>
            <a:spcAft>
              <a:spcPct val="0"/>
            </a:spcAft>
            <a:defRPr sz="2500" kern="1200">
              <a:solidFill>
                <a:schemeClr val="tx1"/>
              </a:solidFill>
              <a:latin typeface="Times New Roman" pitchFamily="18" charset="0"/>
              <a:ea typeface="+mn-ea"/>
              <a:cs typeface="+mn-cs"/>
            </a:defRPr>
          </a:lvl1pPr>
          <a:lvl2pPr marL="476250" indent="-19050" algn="ctr" rtl="0" eaLnBrk="0" fontAlgn="base" hangingPunct="0">
            <a:spcBef>
              <a:spcPct val="0"/>
            </a:spcBef>
            <a:spcAft>
              <a:spcPct val="0"/>
            </a:spcAft>
            <a:defRPr sz="2500" kern="1200">
              <a:solidFill>
                <a:schemeClr val="tx1"/>
              </a:solidFill>
              <a:latin typeface="Times New Roman" pitchFamily="18" charset="0"/>
              <a:ea typeface="+mn-ea"/>
              <a:cs typeface="+mn-cs"/>
            </a:defRPr>
          </a:lvl2pPr>
          <a:lvl3pPr marL="954088" indent="-39688" algn="ctr" rtl="0" eaLnBrk="0" fontAlgn="base" hangingPunct="0">
            <a:spcBef>
              <a:spcPct val="0"/>
            </a:spcBef>
            <a:spcAft>
              <a:spcPct val="0"/>
            </a:spcAft>
            <a:defRPr sz="2500" kern="1200">
              <a:solidFill>
                <a:schemeClr val="tx1"/>
              </a:solidFill>
              <a:latin typeface="Times New Roman" pitchFamily="18" charset="0"/>
              <a:ea typeface="+mn-ea"/>
              <a:cs typeface="+mn-cs"/>
            </a:defRPr>
          </a:lvl3pPr>
          <a:lvl4pPr marL="1431925" indent="-60325" algn="ctr" rtl="0" eaLnBrk="0" fontAlgn="base" hangingPunct="0">
            <a:spcBef>
              <a:spcPct val="0"/>
            </a:spcBef>
            <a:spcAft>
              <a:spcPct val="0"/>
            </a:spcAft>
            <a:defRPr sz="2500" kern="1200">
              <a:solidFill>
                <a:schemeClr val="tx1"/>
              </a:solidFill>
              <a:latin typeface="Times New Roman" pitchFamily="18" charset="0"/>
              <a:ea typeface="+mn-ea"/>
              <a:cs typeface="+mn-cs"/>
            </a:defRPr>
          </a:lvl4pPr>
          <a:lvl5pPr marL="1909763" indent="-80963" algn="ctr" rtl="0" eaLnBrk="0" fontAlgn="base" hangingPunct="0">
            <a:spcBef>
              <a:spcPct val="0"/>
            </a:spcBef>
            <a:spcAft>
              <a:spcPct val="0"/>
            </a:spcAft>
            <a:defRPr sz="2500" kern="1200">
              <a:solidFill>
                <a:schemeClr val="tx1"/>
              </a:solidFill>
              <a:latin typeface="Times New Roman" pitchFamily="18" charset="0"/>
              <a:ea typeface="+mn-ea"/>
              <a:cs typeface="+mn-cs"/>
            </a:defRPr>
          </a:lvl5pPr>
          <a:lvl6pPr marL="2286000" algn="l" defTabSz="914400" rtl="0" eaLnBrk="1" latinLnBrk="0" hangingPunct="1">
            <a:defRPr sz="2500" kern="1200">
              <a:solidFill>
                <a:schemeClr val="tx1"/>
              </a:solidFill>
              <a:latin typeface="Times New Roman" pitchFamily="18" charset="0"/>
              <a:ea typeface="+mn-ea"/>
              <a:cs typeface="+mn-cs"/>
            </a:defRPr>
          </a:lvl6pPr>
          <a:lvl7pPr marL="2743200" algn="l" defTabSz="914400" rtl="0" eaLnBrk="1" latinLnBrk="0" hangingPunct="1">
            <a:defRPr sz="2500" kern="1200">
              <a:solidFill>
                <a:schemeClr val="tx1"/>
              </a:solidFill>
              <a:latin typeface="Times New Roman" pitchFamily="18" charset="0"/>
              <a:ea typeface="+mn-ea"/>
              <a:cs typeface="+mn-cs"/>
            </a:defRPr>
          </a:lvl7pPr>
          <a:lvl8pPr marL="3200400" algn="l" defTabSz="914400" rtl="0" eaLnBrk="1" latinLnBrk="0" hangingPunct="1">
            <a:defRPr sz="2500" kern="1200">
              <a:solidFill>
                <a:schemeClr val="tx1"/>
              </a:solidFill>
              <a:latin typeface="Times New Roman" pitchFamily="18" charset="0"/>
              <a:ea typeface="+mn-ea"/>
              <a:cs typeface="+mn-cs"/>
            </a:defRPr>
          </a:lvl8pPr>
          <a:lvl9pPr marL="3657600" algn="l" defTabSz="914400" rtl="0" eaLnBrk="1" latinLnBrk="0" hangingPunct="1">
            <a:defRPr sz="2500" kern="1200">
              <a:solidFill>
                <a:schemeClr val="tx1"/>
              </a:solidFill>
              <a:latin typeface="Times New Roman" pitchFamily="18" charset="0"/>
              <a:ea typeface="+mn-ea"/>
              <a:cs typeface="+mn-cs"/>
            </a:defRPr>
          </a:lvl9pPr>
        </a:lstStyle>
        <a:p>
          <a:endParaRPr lang="pt-PT" altLang="pt-PT" sz="2400"/>
        </a:p>
      </xdr:txBody>
    </xdr:sp>
    <xdr:clientData/>
  </xdr:twoCellAnchor>
  <xdr:twoCellAnchor>
    <xdr:from>
      <xdr:col>0</xdr:col>
      <xdr:colOff>147637</xdr:colOff>
      <xdr:row>39</xdr:row>
      <xdr:rowOff>57150</xdr:rowOff>
    </xdr:from>
    <xdr:to>
      <xdr:col>5</xdr:col>
      <xdr:colOff>547687</xdr:colOff>
      <xdr:row>41</xdr:row>
      <xdr:rowOff>68263</xdr:rowOff>
    </xdr:to>
    <xdr:sp macro="" textlink="">
      <xdr:nvSpPr>
        <xdr:cNvPr id="9" name="Rectangle 3">
          <a:extLst>
            <a:ext uri="{FF2B5EF4-FFF2-40B4-BE49-F238E27FC236}">
              <a16:creationId xmlns:a16="http://schemas.microsoft.com/office/drawing/2014/main" id="{00000000-0008-0000-2600-000009000000}"/>
            </a:ext>
          </a:extLst>
        </xdr:cNvPr>
        <xdr:cNvSpPr>
          <a:spLocks noChangeArrowheads="1"/>
        </xdr:cNvSpPr>
      </xdr:nvSpPr>
      <xdr:spPr bwMode="auto">
        <a:xfrm>
          <a:off x="147637" y="6343650"/>
          <a:ext cx="3305175" cy="392113"/>
        </a:xfrm>
        <a:prstGeom prst="rect">
          <a:avLst/>
        </a:prstGeom>
        <a:solidFill>
          <a:srgbClr val="E1EAEF"/>
        </a:solidFill>
        <a:ln w="28575" cap="rnd">
          <a:noFill/>
          <a:prstDash val="sysDot"/>
          <a:miter lim="800000"/>
          <a:headEnd/>
          <a:tailEnd/>
        </a:ln>
        <a:effectLst>
          <a:prstShdw prst="shdw18" dist="17961" dir="13500000">
            <a:srgbClr val="DBA9B3">
              <a:gamma/>
              <a:shade val="60000"/>
              <a:invGamma/>
            </a:srgbClr>
          </a:prstShdw>
        </a:effectLst>
      </xdr:spPr>
      <xdr:txBody>
        <a:bodyPr wrap="square" lIns="98749" tIns="49373" rIns="98749" bIns="49373" anchor="ctr"/>
        <a:lstStyle>
          <a:defPPr>
            <a:defRPr lang="en-US"/>
          </a:defPPr>
          <a:lvl1pPr algn="ctr" rtl="0" eaLnBrk="0" fontAlgn="base" hangingPunct="0">
            <a:spcBef>
              <a:spcPct val="0"/>
            </a:spcBef>
            <a:spcAft>
              <a:spcPct val="0"/>
            </a:spcAft>
            <a:defRPr sz="2500" kern="1200">
              <a:solidFill>
                <a:schemeClr val="tx1"/>
              </a:solidFill>
              <a:latin typeface="Times New Roman" pitchFamily="18" charset="0"/>
              <a:ea typeface="+mn-ea"/>
              <a:cs typeface="+mn-cs"/>
            </a:defRPr>
          </a:lvl1pPr>
          <a:lvl2pPr marL="476250" indent="-19050" algn="ctr" rtl="0" eaLnBrk="0" fontAlgn="base" hangingPunct="0">
            <a:spcBef>
              <a:spcPct val="0"/>
            </a:spcBef>
            <a:spcAft>
              <a:spcPct val="0"/>
            </a:spcAft>
            <a:defRPr sz="2500" kern="1200">
              <a:solidFill>
                <a:schemeClr val="tx1"/>
              </a:solidFill>
              <a:latin typeface="Times New Roman" pitchFamily="18" charset="0"/>
              <a:ea typeface="+mn-ea"/>
              <a:cs typeface="+mn-cs"/>
            </a:defRPr>
          </a:lvl2pPr>
          <a:lvl3pPr marL="954088" indent="-39688" algn="ctr" rtl="0" eaLnBrk="0" fontAlgn="base" hangingPunct="0">
            <a:spcBef>
              <a:spcPct val="0"/>
            </a:spcBef>
            <a:spcAft>
              <a:spcPct val="0"/>
            </a:spcAft>
            <a:defRPr sz="2500" kern="1200">
              <a:solidFill>
                <a:schemeClr val="tx1"/>
              </a:solidFill>
              <a:latin typeface="Times New Roman" pitchFamily="18" charset="0"/>
              <a:ea typeface="+mn-ea"/>
              <a:cs typeface="+mn-cs"/>
            </a:defRPr>
          </a:lvl3pPr>
          <a:lvl4pPr marL="1431925" indent="-60325" algn="ctr" rtl="0" eaLnBrk="0" fontAlgn="base" hangingPunct="0">
            <a:spcBef>
              <a:spcPct val="0"/>
            </a:spcBef>
            <a:spcAft>
              <a:spcPct val="0"/>
            </a:spcAft>
            <a:defRPr sz="2500" kern="1200">
              <a:solidFill>
                <a:schemeClr val="tx1"/>
              </a:solidFill>
              <a:latin typeface="Times New Roman" pitchFamily="18" charset="0"/>
              <a:ea typeface="+mn-ea"/>
              <a:cs typeface="+mn-cs"/>
            </a:defRPr>
          </a:lvl4pPr>
          <a:lvl5pPr marL="1909763" indent="-80963" algn="ctr" rtl="0" eaLnBrk="0" fontAlgn="base" hangingPunct="0">
            <a:spcBef>
              <a:spcPct val="0"/>
            </a:spcBef>
            <a:spcAft>
              <a:spcPct val="0"/>
            </a:spcAft>
            <a:defRPr sz="2500" kern="1200">
              <a:solidFill>
                <a:schemeClr val="tx1"/>
              </a:solidFill>
              <a:latin typeface="Times New Roman" pitchFamily="18" charset="0"/>
              <a:ea typeface="+mn-ea"/>
              <a:cs typeface="+mn-cs"/>
            </a:defRPr>
          </a:lvl5pPr>
          <a:lvl6pPr marL="2286000" algn="l" defTabSz="914400" rtl="0" eaLnBrk="1" latinLnBrk="0" hangingPunct="1">
            <a:defRPr sz="2500" kern="1200">
              <a:solidFill>
                <a:schemeClr val="tx1"/>
              </a:solidFill>
              <a:latin typeface="Times New Roman" pitchFamily="18" charset="0"/>
              <a:ea typeface="+mn-ea"/>
              <a:cs typeface="+mn-cs"/>
            </a:defRPr>
          </a:lvl6pPr>
          <a:lvl7pPr marL="2743200" algn="l" defTabSz="914400" rtl="0" eaLnBrk="1" latinLnBrk="0" hangingPunct="1">
            <a:defRPr sz="2500" kern="1200">
              <a:solidFill>
                <a:schemeClr val="tx1"/>
              </a:solidFill>
              <a:latin typeface="Times New Roman" pitchFamily="18" charset="0"/>
              <a:ea typeface="+mn-ea"/>
              <a:cs typeface="+mn-cs"/>
            </a:defRPr>
          </a:lvl7pPr>
          <a:lvl8pPr marL="3200400" algn="l" defTabSz="914400" rtl="0" eaLnBrk="1" latinLnBrk="0" hangingPunct="1">
            <a:defRPr sz="2500" kern="1200">
              <a:solidFill>
                <a:schemeClr val="tx1"/>
              </a:solidFill>
              <a:latin typeface="Times New Roman" pitchFamily="18" charset="0"/>
              <a:ea typeface="+mn-ea"/>
              <a:cs typeface="+mn-cs"/>
            </a:defRPr>
          </a:lvl8pPr>
          <a:lvl9pPr marL="3657600" algn="l" defTabSz="914400" rtl="0" eaLnBrk="1" latinLnBrk="0" hangingPunct="1">
            <a:defRPr sz="2500" kern="1200">
              <a:solidFill>
                <a:schemeClr val="tx1"/>
              </a:solidFill>
              <a:latin typeface="Times New Roman" pitchFamily="18" charset="0"/>
              <a:ea typeface="+mn-ea"/>
              <a:cs typeface="+mn-cs"/>
            </a:defRPr>
          </a:lvl9pPr>
        </a:lstStyle>
        <a:p>
          <a:pPr defTabSz="988538">
            <a:defRPr/>
          </a:pPr>
          <a:endParaRPr lang="pt-PT" sz="2100" b="1" i="1">
            <a:solidFill>
              <a:schemeClr val="bg1"/>
            </a:solidFill>
            <a:effectLst>
              <a:outerShdw blurRad="38100" dist="38100" dir="2700000" algn="tl">
                <a:srgbClr val="000000"/>
              </a:outerShdw>
            </a:effectLst>
            <a:latin typeface="Arial" charset="0"/>
          </a:endParaRPr>
        </a:p>
      </xdr:txBody>
    </xdr:sp>
    <xdr:clientData/>
  </xdr:twoCellAnchor>
  <xdr:twoCellAnchor>
    <xdr:from>
      <xdr:col>0</xdr:col>
      <xdr:colOff>196849</xdr:colOff>
      <xdr:row>39</xdr:row>
      <xdr:rowOff>80963</xdr:rowOff>
    </xdr:from>
    <xdr:to>
      <xdr:col>5</xdr:col>
      <xdr:colOff>152399</xdr:colOff>
      <xdr:row>41</xdr:row>
      <xdr:rowOff>17646</xdr:rowOff>
    </xdr:to>
    <xdr:sp macro="" textlink="">
      <xdr:nvSpPr>
        <xdr:cNvPr id="10" name="Text Box 10">
          <a:extLst>
            <a:ext uri="{FF2B5EF4-FFF2-40B4-BE49-F238E27FC236}">
              <a16:creationId xmlns:a16="http://schemas.microsoft.com/office/drawing/2014/main" id="{00000000-0008-0000-2600-00000A000000}"/>
            </a:ext>
          </a:extLst>
        </xdr:cNvPr>
        <xdr:cNvSpPr txBox="1">
          <a:spLocks noChangeArrowheads="1"/>
        </xdr:cNvSpPr>
      </xdr:nvSpPr>
      <xdr:spPr bwMode="auto">
        <a:xfrm>
          <a:off x="196849" y="6367463"/>
          <a:ext cx="2860675" cy="3176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lIns="95537" tIns="47768" rIns="95537" bIns="47768">
          <a:spAutoFit/>
        </a:bodyPr>
        <a:lstStyle>
          <a:defPPr>
            <a:defRPr lang="en-US"/>
          </a:defPPr>
          <a:lvl1pPr algn="ctr" rtl="0" eaLnBrk="0" fontAlgn="base" hangingPunct="0">
            <a:spcBef>
              <a:spcPct val="0"/>
            </a:spcBef>
            <a:spcAft>
              <a:spcPct val="0"/>
            </a:spcAft>
            <a:defRPr sz="2500" kern="1200">
              <a:solidFill>
                <a:schemeClr val="tx1"/>
              </a:solidFill>
              <a:latin typeface="Times New Roman" pitchFamily="18" charset="0"/>
              <a:ea typeface="+mn-ea"/>
              <a:cs typeface="+mn-cs"/>
            </a:defRPr>
          </a:lvl1pPr>
          <a:lvl2pPr marL="476250" indent="-19050" algn="ctr" rtl="0" eaLnBrk="0" fontAlgn="base" hangingPunct="0">
            <a:spcBef>
              <a:spcPct val="0"/>
            </a:spcBef>
            <a:spcAft>
              <a:spcPct val="0"/>
            </a:spcAft>
            <a:defRPr sz="2500" kern="1200">
              <a:solidFill>
                <a:schemeClr val="tx1"/>
              </a:solidFill>
              <a:latin typeface="Times New Roman" pitchFamily="18" charset="0"/>
              <a:ea typeface="+mn-ea"/>
              <a:cs typeface="+mn-cs"/>
            </a:defRPr>
          </a:lvl2pPr>
          <a:lvl3pPr marL="954088" indent="-39688" algn="ctr" rtl="0" eaLnBrk="0" fontAlgn="base" hangingPunct="0">
            <a:spcBef>
              <a:spcPct val="0"/>
            </a:spcBef>
            <a:spcAft>
              <a:spcPct val="0"/>
            </a:spcAft>
            <a:defRPr sz="2500" kern="1200">
              <a:solidFill>
                <a:schemeClr val="tx1"/>
              </a:solidFill>
              <a:latin typeface="Times New Roman" pitchFamily="18" charset="0"/>
              <a:ea typeface="+mn-ea"/>
              <a:cs typeface="+mn-cs"/>
            </a:defRPr>
          </a:lvl3pPr>
          <a:lvl4pPr marL="1431925" indent="-60325" algn="ctr" rtl="0" eaLnBrk="0" fontAlgn="base" hangingPunct="0">
            <a:spcBef>
              <a:spcPct val="0"/>
            </a:spcBef>
            <a:spcAft>
              <a:spcPct val="0"/>
            </a:spcAft>
            <a:defRPr sz="2500" kern="1200">
              <a:solidFill>
                <a:schemeClr val="tx1"/>
              </a:solidFill>
              <a:latin typeface="Times New Roman" pitchFamily="18" charset="0"/>
              <a:ea typeface="+mn-ea"/>
              <a:cs typeface="+mn-cs"/>
            </a:defRPr>
          </a:lvl4pPr>
          <a:lvl5pPr marL="1909763" indent="-80963" algn="ctr" rtl="0" eaLnBrk="0" fontAlgn="base" hangingPunct="0">
            <a:spcBef>
              <a:spcPct val="0"/>
            </a:spcBef>
            <a:spcAft>
              <a:spcPct val="0"/>
            </a:spcAft>
            <a:defRPr sz="2500" kern="1200">
              <a:solidFill>
                <a:schemeClr val="tx1"/>
              </a:solidFill>
              <a:latin typeface="Times New Roman" pitchFamily="18" charset="0"/>
              <a:ea typeface="+mn-ea"/>
              <a:cs typeface="+mn-cs"/>
            </a:defRPr>
          </a:lvl5pPr>
          <a:lvl6pPr marL="2286000" algn="l" defTabSz="914400" rtl="0" eaLnBrk="1" latinLnBrk="0" hangingPunct="1">
            <a:defRPr sz="2500" kern="1200">
              <a:solidFill>
                <a:schemeClr val="tx1"/>
              </a:solidFill>
              <a:latin typeface="Times New Roman" pitchFamily="18" charset="0"/>
              <a:ea typeface="+mn-ea"/>
              <a:cs typeface="+mn-cs"/>
            </a:defRPr>
          </a:lvl6pPr>
          <a:lvl7pPr marL="2743200" algn="l" defTabSz="914400" rtl="0" eaLnBrk="1" latinLnBrk="0" hangingPunct="1">
            <a:defRPr sz="2500" kern="1200">
              <a:solidFill>
                <a:schemeClr val="tx1"/>
              </a:solidFill>
              <a:latin typeface="Times New Roman" pitchFamily="18" charset="0"/>
              <a:ea typeface="+mn-ea"/>
              <a:cs typeface="+mn-cs"/>
            </a:defRPr>
          </a:lvl7pPr>
          <a:lvl8pPr marL="3200400" algn="l" defTabSz="914400" rtl="0" eaLnBrk="1" latinLnBrk="0" hangingPunct="1">
            <a:defRPr sz="2500" kern="1200">
              <a:solidFill>
                <a:schemeClr val="tx1"/>
              </a:solidFill>
              <a:latin typeface="Times New Roman" pitchFamily="18" charset="0"/>
              <a:ea typeface="+mn-ea"/>
              <a:cs typeface="+mn-cs"/>
            </a:defRPr>
          </a:lvl8pPr>
          <a:lvl9pPr marL="3657600" algn="l" defTabSz="914400" rtl="0" eaLnBrk="1" latinLnBrk="0" hangingPunct="1">
            <a:defRPr sz="2500" kern="1200">
              <a:solidFill>
                <a:schemeClr val="tx1"/>
              </a:solidFill>
              <a:latin typeface="Times New Roman" pitchFamily="18" charset="0"/>
              <a:ea typeface="+mn-ea"/>
              <a:cs typeface="+mn-cs"/>
            </a:defRPr>
          </a:lvl9pPr>
        </a:lstStyle>
        <a:p>
          <a:pPr algn="l">
            <a:spcBef>
              <a:spcPct val="50000"/>
            </a:spcBef>
          </a:pPr>
          <a:r>
            <a:rPr lang="en-US" altLang="pt-PT" sz="1500" b="1">
              <a:solidFill>
                <a:srgbClr val="00467A"/>
              </a:solidFill>
              <a:latin typeface="Arial" charset="0"/>
            </a:rPr>
            <a:t>  Conceitos e Nomenclaturas</a:t>
          </a:r>
        </a:p>
      </xdr:txBody>
    </xdr:sp>
    <xdr:clientData/>
  </xdr:twoCellAnchor>
</xdr:wsDr>
</file>

<file path=xl/drawings/drawing49.xml><?xml version="1.0" encoding="utf-8"?>
<xdr:wsDr xmlns:xdr="http://schemas.openxmlformats.org/drawingml/2006/spreadsheetDrawing" xmlns:a="http://schemas.openxmlformats.org/drawingml/2006/main">
  <xdr:twoCellAnchor editAs="absolute">
    <xdr:from>
      <xdr:col>8</xdr:col>
      <xdr:colOff>473075</xdr:colOff>
      <xdr:row>0</xdr:row>
      <xdr:rowOff>38100</xdr:rowOff>
    </xdr:from>
    <xdr:to>
      <xdr:col>9</xdr:col>
      <xdr:colOff>565150</xdr:colOff>
      <xdr:row>1</xdr:row>
      <xdr:rowOff>133350</xdr:rowOff>
    </xdr:to>
    <xdr:pic>
      <xdr:nvPicPr>
        <xdr:cNvPr id="4" name="Picture 1">
          <a:hlinkClick xmlns:r="http://schemas.openxmlformats.org/officeDocument/2006/relationships" r:id="rId1"/>
          <a:extLst>
            <a:ext uri="{FF2B5EF4-FFF2-40B4-BE49-F238E27FC236}">
              <a16:creationId xmlns:a16="http://schemas.microsoft.com/office/drawing/2014/main" id="{22328CF4-5025-4E85-B08F-F9FD7889D90F}"/>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00725" y="38100"/>
          <a:ext cx="828675" cy="260350"/>
        </a:xfrm>
        <a:prstGeom prst="rect">
          <a:avLst/>
        </a:prstGeom>
        <a:noFill/>
        <a:ln w="1">
          <a:noFill/>
          <a:miter lim="800000"/>
          <a:headEnd/>
          <a:tailEnd type="none" w="med" len="med"/>
        </a:ln>
        <a:effectLst/>
      </xdr:spPr>
    </xdr:pic>
    <xdr:clientData fPrintsWithSheet="0"/>
  </xdr:twoCellAnchor>
</xdr:wsDr>
</file>

<file path=xl/drawings/drawing5.xml><?xml version="1.0" encoding="utf-8"?>
<xdr:wsDr xmlns:xdr="http://schemas.openxmlformats.org/drawingml/2006/spreadsheetDrawing" xmlns:a="http://schemas.openxmlformats.org/drawingml/2006/main">
  <xdr:oneCellAnchor>
    <xdr:from>
      <xdr:col>11</xdr:col>
      <xdr:colOff>38099</xdr:colOff>
      <xdr:row>0</xdr:row>
      <xdr:rowOff>295275</xdr:rowOff>
    </xdr:from>
    <xdr:ext cx="790476" cy="276190"/>
    <xdr:pic>
      <xdr:nvPicPr>
        <xdr:cNvPr id="5" name="Picture 5">
          <a:hlinkClick xmlns:r="http://schemas.openxmlformats.org/officeDocument/2006/relationships" r:id="rId1"/>
          <a:extLst>
            <a:ext uri="{FF2B5EF4-FFF2-40B4-BE49-F238E27FC236}">
              <a16:creationId xmlns:a16="http://schemas.microsoft.com/office/drawing/2014/main" id="{D4572B41-1402-4F8E-81D3-3084D8643309}"/>
            </a:ext>
          </a:extLst>
        </xdr:cNvPr>
        <xdr:cNvPicPr>
          <a:picLocks noChangeAspect="1" noChangeArrowheads="1"/>
        </xdr:cNvPicPr>
      </xdr:nvPicPr>
      <xdr:blipFill>
        <a:blip xmlns:r="http://schemas.openxmlformats.org/officeDocument/2006/relationships" r:embed="rId2" cstate="print"/>
        <a:stretch>
          <a:fillRect/>
        </a:stretch>
      </xdr:blipFill>
      <xdr:spPr bwMode="auto">
        <a:xfrm>
          <a:off x="5930899" y="295275"/>
          <a:ext cx="790476" cy="276190"/>
        </a:xfrm>
        <a:prstGeom prst="rect">
          <a:avLst/>
        </a:prstGeom>
        <a:noFill/>
        <a:ln w="1">
          <a:noFill/>
          <a:miter lim="800000"/>
          <a:headEnd/>
          <a:tailEnd type="none" w="med" len="med"/>
        </a:ln>
        <a:effectLst/>
      </xdr:spPr>
    </xdr:pic>
    <xdr:clientData fPrintsWithSheet="0"/>
  </xdr:oneCellAnchor>
</xdr:wsDr>
</file>

<file path=xl/drawings/drawing50.xml><?xml version="1.0" encoding="utf-8"?>
<xdr:wsDr xmlns:xdr="http://schemas.openxmlformats.org/drawingml/2006/spreadsheetDrawing" xmlns:a="http://schemas.openxmlformats.org/drawingml/2006/main">
  <xdr:twoCellAnchor editAs="absolute">
    <xdr:from>
      <xdr:col>9</xdr:col>
      <xdr:colOff>276225</xdr:colOff>
      <xdr:row>0</xdr:row>
      <xdr:rowOff>123825</xdr:rowOff>
    </xdr:from>
    <xdr:to>
      <xdr:col>10</xdr:col>
      <xdr:colOff>0</xdr:colOff>
      <xdr:row>2</xdr:row>
      <xdr:rowOff>60325</xdr:rowOff>
    </xdr:to>
    <xdr:pic>
      <xdr:nvPicPr>
        <xdr:cNvPr id="4" name="Picture 1">
          <a:hlinkClick xmlns:r="http://schemas.openxmlformats.org/officeDocument/2006/relationships" r:id="rId1"/>
          <a:extLst>
            <a:ext uri="{FF2B5EF4-FFF2-40B4-BE49-F238E27FC236}">
              <a16:creationId xmlns:a16="http://schemas.microsoft.com/office/drawing/2014/main" id="{C678A6A1-09D9-47B7-A782-A7433956501F}"/>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762625" y="123825"/>
          <a:ext cx="898525" cy="260350"/>
        </a:xfrm>
        <a:prstGeom prst="rect">
          <a:avLst/>
        </a:prstGeom>
        <a:noFill/>
        <a:ln w="1">
          <a:noFill/>
          <a:miter lim="800000"/>
          <a:headEnd/>
          <a:tailEnd type="none" w="med" len="med"/>
        </a:ln>
        <a:effectLst/>
      </xdr:spPr>
    </xdr:pic>
    <xdr:clientData fPrintsWithSheet="0"/>
  </xdr:twoCellAnchor>
</xdr:wsDr>
</file>

<file path=xl/drawings/drawing51.xml><?xml version="1.0" encoding="utf-8"?>
<xdr:wsDr xmlns:xdr="http://schemas.openxmlformats.org/drawingml/2006/spreadsheetDrawing" xmlns:a="http://schemas.openxmlformats.org/drawingml/2006/main">
  <xdr:twoCellAnchor editAs="absolute">
    <xdr:from>
      <xdr:col>8</xdr:col>
      <xdr:colOff>276225</xdr:colOff>
      <xdr:row>0</xdr:row>
      <xdr:rowOff>107950</xdr:rowOff>
    </xdr:from>
    <xdr:to>
      <xdr:col>9</xdr:col>
      <xdr:colOff>495300</xdr:colOff>
      <xdr:row>2</xdr:row>
      <xdr:rowOff>44450</xdr:rowOff>
    </xdr:to>
    <xdr:pic>
      <xdr:nvPicPr>
        <xdr:cNvPr id="5" name="Picture 1">
          <a:hlinkClick xmlns:r="http://schemas.openxmlformats.org/officeDocument/2006/relationships" r:id="rId1"/>
          <a:extLst>
            <a:ext uri="{FF2B5EF4-FFF2-40B4-BE49-F238E27FC236}">
              <a16:creationId xmlns:a16="http://schemas.microsoft.com/office/drawing/2014/main" id="{A199F007-E555-4772-BFF7-F32EEAA40ED6}"/>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051425" y="107950"/>
          <a:ext cx="828675" cy="260350"/>
        </a:xfrm>
        <a:prstGeom prst="rect">
          <a:avLst/>
        </a:prstGeom>
        <a:noFill/>
        <a:ln w="1">
          <a:noFill/>
          <a:miter lim="800000"/>
          <a:headEnd/>
          <a:tailEnd type="none" w="med" len="med"/>
        </a:ln>
        <a:effectLst/>
      </xdr:spPr>
    </xdr:pic>
    <xdr:clientData fPrintsWithSheet="0"/>
  </xdr:twoCellAnchor>
</xdr:wsDr>
</file>

<file path=xl/drawings/drawing6.xml><?xml version="1.0" encoding="utf-8"?>
<xdr:wsDr xmlns:xdr="http://schemas.openxmlformats.org/drawingml/2006/spreadsheetDrawing" xmlns:a="http://schemas.openxmlformats.org/drawingml/2006/main">
  <xdr:oneCellAnchor>
    <xdr:from>
      <xdr:col>10</xdr:col>
      <xdr:colOff>142874</xdr:colOff>
      <xdr:row>0</xdr:row>
      <xdr:rowOff>342900</xdr:rowOff>
    </xdr:from>
    <xdr:ext cx="790476" cy="276190"/>
    <xdr:pic>
      <xdr:nvPicPr>
        <xdr:cNvPr id="3" name="Picture 5">
          <a:hlinkClick xmlns:r="http://schemas.openxmlformats.org/officeDocument/2006/relationships" r:id="rId1"/>
          <a:extLst>
            <a:ext uri="{FF2B5EF4-FFF2-40B4-BE49-F238E27FC236}">
              <a16:creationId xmlns:a16="http://schemas.microsoft.com/office/drawing/2014/main" id="{83E9A219-57F5-4810-87C8-E77E8FA730AB}"/>
            </a:ext>
          </a:extLst>
        </xdr:cNvPr>
        <xdr:cNvPicPr>
          <a:picLocks noChangeAspect="1" noChangeArrowheads="1"/>
        </xdr:cNvPicPr>
      </xdr:nvPicPr>
      <xdr:blipFill>
        <a:blip xmlns:r="http://schemas.openxmlformats.org/officeDocument/2006/relationships" r:embed="rId2" cstate="print"/>
        <a:stretch>
          <a:fillRect/>
        </a:stretch>
      </xdr:blipFill>
      <xdr:spPr bwMode="auto">
        <a:xfrm>
          <a:off x="5559424" y="342900"/>
          <a:ext cx="790476" cy="276190"/>
        </a:xfrm>
        <a:prstGeom prst="rect">
          <a:avLst/>
        </a:prstGeom>
        <a:noFill/>
        <a:ln w="1">
          <a:noFill/>
          <a:miter lim="800000"/>
          <a:headEnd/>
          <a:tailEnd type="none" w="med" len="med"/>
        </a:ln>
        <a:effectLst/>
      </xdr:spPr>
    </xdr:pic>
    <xdr:clientData fPrintsWithSheet="0"/>
  </xdr:oneCellAnchor>
</xdr:wsDr>
</file>

<file path=xl/drawings/drawing7.xml><?xml version="1.0" encoding="utf-8"?>
<xdr:wsDr xmlns:xdr="http://schemas.openxmlformats.org/drawingml/2006/spreadsheetDrawing" xmlns:a="http://schemas.openxmlformats.org/drawingml/2006/main">
  <xdr:oneCellAnchor>
    <xdr:from>
      <xdr:col>10</xdr:col>
      <xdr:colOff>171449</xdr:colOff>
      <xdr:row>0</xdr:row>
      <xdr:rowOff>304800</xdr:rowOff>
    </xdr:from>
    <xdr:ext cx="790476" cy="276190"/>
    <xdr:pic>
      <xdr:nvPicPr>
        <xdr:cNvPr id="3" name="Picture 5">
          <a:hlinkClick xmlns:r="http://schemas.openxmlformats.org/officeDocument/2006/relationships" r:id="rId1"/>
          <a:extLst>
            <a:ext uri="{FF2B5EF4-FFF2-40B4-BE49-F238E27FC236}">
              <a16:creationId xmlns:a16="http://schemas.microsoft.com/office/drawing/2014/main" id="{E5425D4D-A720-4367-AC31-F7FD07368E7C}"/>
            </a:ext>
          </a:extLst>
        </xdr:cNvPr>
        <xdr:cNvPicPr>
          <a:picLocks noChangeAspect="1" noChangeArrowheads="1"/>
        </xdr:cNvPicPr>
      </xdr:nvPicPr>
      <xdr:blipFill>
        <a:blip xmlns:r="http://schemas.openxmlformats.org/officeDocument/2006/relationships" r:embed="rId2" cstate="print"/>
        <a:stretch>
          <a:fillRect/>
        </a:stretch>
      </xdr:blipFill>
      <xdr:spPr bwMode="auto">
        <a:xfrm>
          <a:off x="5587999" y="304800"/>
          <a:ext cx="790476" cy="276190"/>
        </a:xfrm>
        <a:prstGeom prst="rect">
          <a:avLst/>
        </a:prstGeom>
        <a:noFill/>
        <a:ln w="1">
          <a:noFill/>
          <a:miter lim="800000"/>
          <a:headEnd/>
          <a:tailEnd type="none" w="med" len="med"/>
        </a:ln>
        <a:effectLst/>
      </xdr:spPr>
    </xdr:pic>
    <xdr:clientData fPrintsWithSheet="0"/>
  </xdr:oneCellAnchor>
</xdr:wsDr>
</file>

<file path=xl/drawings/drawing8.xml><?xml version="1.0" encoding="utf-8"?>
<xdr:wsDr xmlns:xdr="http://schemas.openxmlformats.org/drawingml/2006/spreadsheetDrawing" xmlns:a="http://schemas.openxmlformats.org/drawingml/2006/main">
  <xdr:oneCellAnchor>
    <xdr:from>
      <xdr:col>10</xdr:col>
      <xdr:colOff>171449</xdr:colOff>
      <xdr:row>0</xdr:row>
      <xdr:rowOff>304800</xdr:rowOff>
    </xdr:from>
    <xdr:ext cx="790476" cy="276190"/>
    <xdr:pic>
      <xdr:nvPicPr>
        <xdr:cNvPr id="4" name="Picture 5">
          <a:hlinkClick xmlns:r="http://schemas.openxmlformats.org/officeDocument/2006/relationships" r:id="rId1"/>
          <a:extLst>
            <a:ext uri="{FF2B5EF4-FFF2-40B4-BE49-F238E27FC236}">
              <a16:creationId xmlns:a16="http://schemas.microsoft.com/office/drawing/2014/main" id="{A5CFF189-0E98-4261-8534-D41D3FF0E003}"/>
            </a:ext>
          </a:extLst>
        </xdr:cNvPr>
        <xdr:cNvPicPr>
          <a:picLocks noChangeAspect="1" noChangeArrowheads="1"/>
        </xdr:cNvPicPr>
      </xdr:nvPicPr>
      <xdr:blipFill>
        <a:blip xmlns:r="http://schemas.openxmlformats.org/officeDocument/2006/relationships" r:embed="rId2" cstate="print"/>
        <a:stretch>
          <a:fillRect/>
        </a:stretch>
      </xdr:blipFill>
      <xdr:spPr bwMode="auto">
        <a:xfrm>
          <a:off x="6076949" y="304800"/>
          <a:ext cx="790476" cy="276190"/>
        </a:xfrm>
        <a:prstGeom prst="rect">
          <a:avLst/>
        </a:prstGeom>
        <a:noFill/>
        <a:ln w="1">
          <a:noFill/>
          <a:miter lim="800000"/>
          <a:headEnd/>
          <a:tailEnd type="none" w="med" len="med"/>
        </a:ln>
        <a:effectLst/>
      </xdr:spPr>
    </xdr:pic>
    <xdr:clientData fPrintsWithSheet="0"/>
  </xdr:oneCellAnchor>
</xdr:wsDr>
</file>

<file path=xl/drawings/drawing9.xml><?xml version="1.0" encoding="utf-8"?>
<xdr:wsDr xmlns:xdr="http://schemas.openxmlformats.org/drawingml/2006/spreadsheetDrawing" xmlns:a="http://schemas.openxmlformats.org/drawingml/2006/main">
  <xdr:oneCellAnchor>
    <xdr:from>
      <xdr:col>11</xdr:col>
      <xdr:colOff>0</xdr:colOff>
      <xdr:row>0</xdr:row>
      <xdr:rowOff>238125</xdr:rowOff>
    </xdr:from>
    <xdr:ext cx="790476" cy="276190"/>
    <xdr:pic>
      <xdr:nvPicPr>
        <xdr:cNvPr id="3" name="Picture 5">
          <a:hlinkClick xmlns:r="http://schemas.openxmlformats.org/officeDocument/2006/relationships" r:id="rId1"/>
          <a:extLst>
            <a:ext uri="{FF2B5EF4-FFF2-40B4-BE49-F238E27FC236}">
              <a16:creationId xmlns:a16="http://schemas.microsoft.com/office/drawing/2014/main" id="{483BA3FB-2B4B-4620-B258-843829D0BB92}"/>
            </a:ext>
          </a:extLst>
        </xdr:cNvPr>
        <xdr:cNvPicPr>
          <a:picLocks noChangeAspect="1" noChangeArrowheads="1"/>
        </xdr:cNvPicPr>
      </xdr:nvPicPr>
      <xdr:blipFill>
        <a:blip xmlns:r="http://schemas.openxmlformats.org/officeDocument/2006/relationships" r:embed="rId2" cstate="print"/>
        <a:stretch>
          <a:fillRect/>
        </a:stretch>
      </xdr:blipFill>
      <xdr:spPr bwMode="auto">
        <a:xfrm>
          <a:off x="5873750" y="238125"/>
          <a:ext cx="790476" cy="276190"/>
        </a:xfrm>
        <a:prstGeom prst="rect">
          <a:avLst/>
        </a:prstGeom>
        <a:noFill/>
        <a:ln w="1">
          <a:noFill/>
          <a:miter lim="800000"/>
          <a:headEnd/>
          <a:tailEnd type="none" w="med" len="med"/>
        </a:ln>
        <a:effectLst/>
      </xdr:spPr>
    </xdr:pic>
    <xdr:clientData fPrintsWithSheet="0"/>
  </xdr:oneCellAnchor>
</xdr:wsDr>
</file>

<file path=xl/theme/theme1.xml><?xml version="1.0" encoding="utf-8"?>
<a:theme xmlns:a="http://schemas.openxmlformats.org/drawingml/2006/main" name="Tema do Office">
  <a:themeElements>
    <a:clrScheme name="separad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7.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9.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20.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22.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23.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24.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25.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drawing" Target="../drawings/drawing27.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3" Type="http://schemas.openxmlformats.org/officeDocument/2006/relationships/vmlDrawing" Target="../drawings/vmlDrawing22.vml"/><Relationship Id="rId2" Type="http://schemas.openxmlformats.org/officeDocument/2006/relationships/drawing" Target="../drawings/drawing28.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vmlDrawing" Target="../drawings/vmlDrawing23.vml"/><Relationship Id="rId2" Type="http://schemas.openxmlformats.org/officeDocument/2006/relationships/drawing" Target="../drawings/drawing29.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3" Type="http://schemas.openxmlformats.org/officeDocument/2006/relationships/vmlDrawing" Target="../drawings/vmlDrawing24.vml"/><Relationship Id="rId2" Type="http://schemas.openxmlformats.org/officeDocument/2006/relationships/drawing" Target="../drawings/drawing30.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3" Type="http://schemas.openxmlformats.org/officeDocument/2006/relationships/vmlDrawing" Target="../drawings/vmlDrawing25.vml"/><Relationship Id="rId2" Type="http://schemas.openxmlformats.org/officeDocument/2006/relationships/drawing" Target="../drawings/drawing31.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3" Type="http://schemas.openxmlformats.org/officeDocument/2006/relationships/vmlDrawing" Target="../drawings/vmlDrawing26.vml"/><Relationship Id="rId2" Type="http://schemas.openxmlformats.org/officeDocument/2006/relationships/drawing" Target="../drawings/drawing32.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3" Type="http://schemas.openxmlformats.org/officeDocument/2006/relationships/vmlDrawing" Target="../drawings/vmlDrawing27.vml"/><Relationship Id="rId2" Type="http://schemas.openxmlformats.org/officeDocument/2006/relationships/drawing" Target="../drawings/drawing33.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3" Type="http://schemas.openxmlformats.org/officeDocument/2006/relationships/vmlDrawing" Target="../drawings/vmlDrawing28.vml"/><Relationship Id="rId2" Type="http://schemas.openxmlformats.org/officeDocument/2006/relationships/drawing" Target="../drawings/drawing34.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3" Type="http://schemas.openxmlformats.org/officeDocument/2006/relationships/vmlDrawing" Target="../drawings/vmlDrawing29.vml"/><Relationship Id="rId2" Type="http://schemas.openxmlformats.org/officeDocument/2006/relationships/drawing" Target="../drawings/drawing35.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3" Type="http://schemas.openxmlformats.org/officeDocument/2006/relationships/vmlDrawing" Target="../drawings/vmlDrawing30.vml"/><Relationship Id="rId2" Type="http://schemas.openxmlformats.org/officeDocument/2006/relationships/drawing" Target="../drawings/drawing36.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3" Type="http://schemas.openxmlformats.org/officeDocument/2006/relationships/vmlDrawing" Target="../drawings/vmlDrawing31.vml"/><Relationship Id="rId2" Type="http://schemas.openxmlformats.org/officeDocument/2006/relationships/drawing" Target="../drawings/drawing37.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3" Type="http://schemas.openxmlformats.org/officeDocument/2006/relationships/vmlDrawing" Target="../drawings/vmlDrawing32.vml"/><Relationship Id="rId2" Type="http://schemas.openxmlformats.org/officeDocument/2006/relationships/drawing" Target="../drawings/drawing38.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3" Type="http://schemas.openxmlformats.org/officeDocument/2006/relationships/vmlDrawing" Target="../drawings/vmlDrawing33.vml"/><Relationship Id="rId2" Type="http://schemas.openxmlformats.org/officeDocument/2006/relationships/drawing" Target="../drawings/drawing39.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3" Type="http://schemas.openxmlformats.org/officeDocument/2006/relationships/vmlDrawing" Target="../drawings/vmlDrawing34.vml"/><Relationship Id="rId2" Type="http://schemas.openxmlformats.org/officeDocument/2006/relationships/drawing" Target="../drawings/drawing40.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3" Type="http://schemas.openxmlformats.org/officeDocument/2006/relationships/vmlDrawing" Target="../drawings/vmlDrawing35.vml"/><Relationship Id="rId2" Type="http://schemas.openxmlformats.org/officeDocument/2006/relationships/drawing" Target="../drawings/drawing41.x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3" Type="http://schemas.openxmlformats.org/officeDocument/2006/relationships/vmlDrawing" Target="../drawings/vmlDrawing36.vml"/><Relationship Id="rId2" Type="http://schemas.openxmlformats.org/officeDocument/2006/relationships/drawing" Target="../drawings/drawing42.x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3" Type="http://schemas.openxmlformats.org/officeDocument/2006/relationships/vmlDrawing" Target="../drawings/vmlDrawing37.vml"/><Relationship Id="rId2" Type="http://schemas.openxmlformats.org/officeDocument/2006/relationships/drawing" Target="../drawings/drawing43.xml"/><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3" Type="http://schemas.openxmlformats.org/officeDocument/2006/relationships/vmlDrawing" Target="../drawings/vmlDrawing38.vml"/><Relationship Id="rId2" Type="http://schemas.openxmlformats.org/officeDocument/2006/relationships/drawing" Target="../drawings/drawing44.xml"/><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3" Type="http://schemas.openxmlformats.org/officeDocument/2006/relationships/vmlDrawing" Target="../drawings/vmlDrawing39.vml"/><Relationship Id="rId2" Type="http://schemas.openxmlformats.org/officeDocument/2006/relationships/drawing" Target="../drawings/drawing45.xml"/><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3" Type="http://schemas.openxmlformats.org/officeDocument/2006/relationships/vmlDrawing" Target="../drawings/vmlDrawing40.vml"/><Relationship Id="rId2" Type="http://schemas.openxmlformats.org/officeDocument/2006/relationships/drawing" Target="../drawings/drawing46.xml"/><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3" Type="http://schemas.openxmlformats.org/officeDocument/2006/relationships/vmlDrawing" Target="../drawings/vmlDrawing41.vml"/><Relationship Id="rId2" Type="http://schemas.openxmlformats.org/officeDocument/2006/relationships/drawing" Target="../drawings/drawing47.xml"/><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2" Type="http://schemas.openxmlformats.org/officeDocument/2006/relationships/drawing" Target="../drawings/drawing48.xml"/><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3" Type="http://schemas.openxmlformats.org/officeDocument/2006/relationships/vmlDrawing" Target="../drawings/vmlDrawing42.vml"/><Relationship Id="rId2" Type="http://schemas.openxmlformats.org/officeDocument/2006/relationships/drawing" Target="../drawings/drawing49.xml"/><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3" Type="http://schemas.openxmlformats.org/officeDocument/2006/relationships/vmlDrawing" Target="../drawings/vmlDrawing43.vml"/><Relationship Id="rId2" Type="http://schemas.openxmlformats.org/officeDocument/2006/relationships/drawing" Target="../drawings/drawing50.xml"/><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3" Type="http://schemas.openxmlformats.org/officeDocument/2006/relationships/vmlDrawing" Target="../drawings/vmlDrawing44.vml"/><Relationship Id="rId2" Type="http://schemas.openxmlformats.org/officeDocument/2006/relationships/drawing" Target="../drawings/drawing51.xml"/><Relationship Id="rId1" Type="http://schemas.openxmlformats.org/officeDocument/2006/relationships/printerSettings" Target="../printerSettings/printerSettings52.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70C0"/>
    <pageSetUpPr fitToPage="1"/>
  </sheetPr>
  <dimension ref="A1:L53"/>
  <sheetViews>
    <sheetView showGridLines="0" tabSelected="1" zoomScaleNormal="100" workbookViewId="0"/>
  </sheetViews>
  <sheetFormatPr defaultColWidth="8.7109375" defaultRowHeight="15" x14ac:dyDescent="0.25"/>
  <cols>
    <col min="1" max="11" width="8.7109375" style="336"/>
    <col min="12" max="12" width="11.7109375" style="336" customWidth="1"/>
    <col min="13" max="16384" width="8.7109375" style="336"/>
  </cols>
  <sheetData>
    <row r="1" spans="1:12" x14ac:dyDescent="0.25">
      <c r="A1" s="335"/>
      <c r="B1" s="335"/>
      <c r="C1" s="335"/>
      <c r="D1" s="335"/>
      <c r="E1" s="335"/>
      <c r="F1" s="335"/>
      <c r="G1" s="335"/>
      <c r="H1" s="335"/>
      <c r="I1" s="335"/>
      <c r="J1" s="335"/>
      <c r="K1" s="335"/>
      <c r="L1" s="335"/>
    </row>
    <row r="2" spans="1:12" x14ac:dyDescent="0.25">
      <c r="A2" s="335"/>
      <c r="B2" s="335"/>
      <c r="C2" s="335"/>
      <c r="D2" s="335"/>
      <c r="E2" s="335"/>
      <c r="F2" s="335"/>
      <c r="G2" s="335"/>
      <c r="H2" s="335"/>
      <c r="I2" s="335"/>
      <c r="J2" s="335"/>
      <c r="K2" s="335"/>
      <c r="L2" s="335"/>
    </row>
    <row r="3" spans="1:12" x14ac:dyDescent="0.25">
      <c r="A3" s="335"/>
      <c r="B3" s="335"/>
      <c r="C3" s="335"/>
      <c r="D3" s="335"/>
      <c r="E3" s="335"/>
      <c r="F3" s="335"/>
      <c r="G3" s="335"/>
      <c r="H3" s="335"/>
      <c r="I3" s="335"/>
      <c r="J3" s="335"/>
      <c r="K3" s="335"/>
      <c r="L3" s="335"/>
    </row>
    <row r="4" spans="1:12" x14ac:dyDescent="0.25">
      <c r="A4" s="335"/>
      <c r="B4" s="335"/>
      <c r="C4" s="335"/>
      <c r="D4" s="335"/>
      <c r="E4" s="335"/>
      <c r="F4" s="335"/>
      <c r="G4" s="335"/>
      <c r="H4" s="335"/>
      <c r="I4" s="335"/>
      <c r="J4" s="335"/>
      <c r="K4" s="335"/>
      <c r="L4" s="335"/>
    </row>
    <row r="5" spans="1:12" x14ac:dyDescent="0.25">
      <c r="A5" s="335"/>
      <c r="B5" s="335"/>
      <c r="C5" s="335"/>
      <c r="D5" s="335"/>
      <c r="E5" s="335"/>
      <c r="F5" s="335"/>
      <c r="G5" s="335"/>
      <c r="H5" s="335"/>
      <c r="I5" s="335"/>
      <c r="J5" s="335"/>
      <c r="K5" s="335"/>
      <c r="L5" s="335"/>
    </row>
    <row r="6" spans="1:12" x14ac:dyDescent="0.25">
      <c r="A6" s="335"/>
      <c r="B6" s="335"/>
      <c r="C6" s="335"/>
      <c r="D6" s="335"/>
      <c r="E6" s="335"/>
      <c r="F6" s="335"/>
      <c r="G6" s="335"/>
      <c r="H6" s="335"/>
      <c r="I6" s="335"/>
      <c r="J6" s="335"/>
      <c r="K6" s="335"/>
      <c r="L6" s="335"/>
    </row>
    <row r="7" spans="1:12" x14ac:dyDescent="0.25">
      <c r="A7" s="335"/>
      <c r="B7" s="335"/>
      <c r="C7" s="335"/>
      <c r="D7" s="335"/>
      <c r="E7" s="335"/>
      <c r="F7" s="335"/>
      <c r="G7" s="335"/>
      <c r="H7" s="335"/>
      <c r="I7" s="335"/>
      <c r="J7" s="335"/>
      <c r="K7" s="335"/>
      <c r="L7" s="335"/>
    </row>
    <row r="8" spans="1:12" x14ac:dyDescent="0.25">
      <c r="A8" s="335"/>
      <c r="B8" s="335"/>
      <c r="C8" s="335"/>
      <c r="D8" s="335"/>
      <c r="E8" s="335"/>
      <c r="F8" s="335"/>
      <c r="G8" s="335"/>
      <c r="H8" s="335"/>
      <c r="I8" s="335"/>
      <c r="J8" s="335"/>
      <c r="K8" s="335"/>
      <c r="L8" s="335"/>
    </row>
    <row r="9" spans="1:12" x14ac:dyDescent="0.25">
      <c r="A9" s="335"/>
      <c r="B9" s="335"/>
      <c r="C9" s="335"/>
      <c r="D9" s="335"/>
      <c r="E9" s="335"/>
      <c r="F9" s="335"/>
      <c r="G9" s="335"/>
      <c r="H9" s="335"/>
      <c r="I9" s="335"/>
      <c r="J9" s="335"/>
      <c r="K9" s="335"/>
      <c r="L9" s="335"/>
    </row>
    <row r="10" spans="1:12" x14ac:dyDescent="0.25">
      <c r="A10" s="335"/>
      <c r="B10" s="335"/>
      <c r="C10" s="335"/>
      <c r="D10" s="335"/>
      <c r="E10" s="335"/>
      <c r="F10" s="335"/>
      <c r="G10" s="335"/>
      <c r="H10" s="335"/>
      <c r="I10" s="335"/>
      <c r="J10" s="335"/>
      <c r="K10" s="335"/>
      <c r="L10" s="335"/>
    </row>
    <row r="11" spans="1:12" x14ac:dyDescent="0.25">
      <c r="A11" s="335"/>
      <c r="B11" s="335"/>
      <c r="C11" s="335"/>
      <c r="D11" s="335"/>
      <c r="E11" s="335"/>
      <c r="F11" s="335"/>
      <c r="G11" s="335"/>
      <c r="H11" s="335"/>
      <c r="I11" s="335"/>
      <c r="J11" s="335"/>
      <c r="K11" s="335"/>
      <c r="L11" s="335"/>
    </row>
    <row r="12" spans="1:12" x14ac:dyDescent="0.25">
      <c r="A12" s="335"/>
      <c r="B12" s="335"/>
      <c r="C12" s="335"/>
      <c r="D12" s="335"/>
      <c r="E12" s="335"/>
      <c r="F12" s="335"/>
      <c r="G12" s="335"/>
      <c r="H12" s="335"/>
      <c r="I12" s="335"/>
      <c r="J12" s="335"/>
      <c r="K12" s="335"/>
      <c r="L12" s="335"/>
    </row>
    <row r="13" spans="1:12" x14ac:dyDescent="0.25">
      <c r="A13" s="335"/>
      <c r="B13" s="335"/>
      <c r="C13" s="335"/>
      <c r="D13" s="335"/>
      <c r="E13" s="335"/>
      <c r="F13" s="335"/>
      <c r="G13" s="335"/>
      <c r="H13" s="335"/>
      <c r="I13" s="335"/>
      <c r="J13" s="335"/>
      <c r="K13" s="335"/>
      <c r="L13" s="335"/>
    </row>
    <row r="14" spans="1:12" x14ac:dyDescent="0.25">
      <c r="A14" s="335"/>
      <c r="B14" s="335"/>
      <c r="C14" s="335"/>
      <c r="D14" s="335"/>
      <c r="E14" s="335"/>
      <c r="F14" s="335"/>
      <c r="G14" s="335"/>
      <c r="H14" s="335"/>
      <c r="I14" s="335"/>
      <c r="J14" s="335"/>
      <c r="K14" s="335"/>
      <c r="L14" s="335"/>
    </row>
    <row r="15" spans="1:12" x14ac:dyDescent="0.25">
      <c r="A15" s="335"/>
      <c r="B15" s="335"/>
      <c r="C15" s="335"/>
      <c r="D15" s="335"/>
      <c r="E15" s="335"/>
      <c r="F15" s="335"/>
      <c r="G15" s="335"/>
      <c r="H15" s="335"/>
      <c r="I15" s="335"/>
      <c r="J15" s="335"/>
      <c r="K15" s="335"/>
      <c r="L15" s="335"/>
    </row>
    <row r="16" spans="1:12" x14ac:dyDescent="0.25">
      <c r="A16" s="335"/>
      <c r="B16" s="335"/>
      <c r="C16" s="335"/>
      <c r="D16" s="335"/>
      <c r="E16" s="335"/>
      <c r="F16" s="335"/>
      <c r="G16" s="335"/>
      <c r="H16" s="335"/>
      <c r="I16" s="335"/>
      <c r="J16" s="335"/>
      <c r="K16" s="335"/>
      <c r="L16" s="335"/>
    </row>
    <row r="17" spans="1:12" x14ac:dyDescent="0.25">
      <c r="A17" s="335"/>
      <c r="B17" s="335"/>
      <c r="C17" s="335"/>
      <c r="D17" s="335"/>
      <c r="E17" s="335"/>
      <c r="F17" s="335"/>
      <c r="G17" s="335"/>
      <c r="H17" s="335"/>
      <c r="I17" s="335"/>
      <c r="J17" s="335"/>
      <c r="K17" s="335"/>
      <c r="L17" s="335"/>
    </row>
    <row r="18" spans="1:12" x14ac:dyDescent="0.25">
      <c r="A18" s="335"/>
      <c r="B18" s="335"/>
      <c r="C18" s="335"/>
      <c r="D18" s="335"/>
      <c r="E18" s="335"/>
      <c r="F18" s="335"/>
      <c r="G18" s="335"/>
      <c r="H18" s="335"/>
      <c r="I18" s="335"/>
      <c r="J18" s="335"/>
      <c r="K18" s="335"/>
      <c r="L18" s="335"/>
    </row>
    <row r="19" spans="1:12" x14ac:dyDescent="0.25">
      <c r="A19" s="335"/>
      <c r="B19" s="335"/>
      <c r="C19" s="335"/>
      <c r="D19" s="335"/>
      <c r="E19" s="335"/>
      <c r="F19" s="335"/>
      <c r="G19" s="335"/>
      <c r="H19" s="335"/>
      <c r="I19" s="335"/>
      <c r="J19" s="335"/>
      <c r="K19" s="335"/>
      <c r="L19" s="335"/>
    </row>
    <row r="20" spans="1:12" x14ac:dyDescent="0.25">
      <c r="A20" s="335"/>
      <c r="B20" s="335"/>
      <c r="C20" s="335"/>
      <c r="D20" s="335"/>
      <c r="E20" s="335"/>
      <c r="F20" s="335"/>
      <c r="G20" s="335"/>
      <c r="H20" s="335"/>
      <c r="I20" s="335"/>
      <c r="J20" s="335"/>
      <c r="K20" s="335"/>
      <c r="L20" s="335"/>
    </row>
    <row r="21" spans="1:12" x14ac:dyDescent="0.25">
      <c r="A21" s="335"/>
      <c r="B21" s="335"/>
      <c r="C21" s="335"/>
      <c r="D21" s="335"/>
      <c r="E21" s="335"/>
      <c r="F21" s="335"/>
      <c r="G21" s="335"/>
      <c r="H21" s="335"/>
      <c r="I21" s="335"/>
      <c r="J21" s="335"/>
      <c r="K21" s="335"/>
      <c r="L21" s="335"/>
    </row>
    <row r="22" spans="1:12" x14ac:dyDescent="0.25">
      <c r="A22" s="335"/>
      <c r="B22" s="335"/>
      <c r="C22" s="335"/>
      <c r="D22" s="335"/>
      <c r="E22" s="335"/>
      <c r="F22" s="335"/>
      <c r="G22" s="335"/>
      <c r="H22" s="335"/>
      <c r="I22" s="335"/>
      <c r="J22" s="335"/>
      <c r="K22" s="335"/>
      <c r="L22" s="335"/>
    </row>
    <row r="23" spans="1:12" x14ac:dyDescent="0.25">
      <c r="A23" s="335"/>
      <c r="B23" s="335"/>
      <c r="C23" s="335"/>
      <c r="D23" s="335"/>
      <c r="E23" s="335"/>
      <c r="F23" s="335"/>
      <c r="G23" s="335"/>
      <c r="H23" s="335"/>
      <c r="I23" s="335"/>
      <c r="J23" s="335"/>
      <c r="K23" s="335"/>
      <c r="L23" s="335"/>
    </row>
    <row r="24" spans="1:12" x14ac:dyDescent="0.25">
      <c r="A24" s="335"/>
      <c r="B24" s="335"/>
      <c r="C24" s="335"/>
      <c r="D24" s="335"/>
      <c r="E24" s="335"/>
      <c r="F24" s="335"/>
      <c r="G24" s="335"/>
      <c r="H24" s="335"/>
      <c r="I24" s="335"/>
      <c r="J24" s="335"/>
      <c r="K24" s="335"/>
      <c r="L24" s="335"/>
    </row>
    <row r="25" spans="1:12" x14ac:dyDescent="0.25">
      <c r="A25" s="335"/>
      <c r="B25" s="335"/>
      <c r="C25" s="335"/>
      <c r="D25" s="335"/>
      <c r="E25" s="335"/>
      <c r="F25" s="335"/>
      <c r="G25" s="335"/>
      <c r="H25" s="335"/>
      <c r="I25" s="335"/>
      <c r="J25" s="335"/>
      <c r="K25" s="335"/>
      <c r="L25" s="335"/>
    </row>
    <row r="26" spans="1:12" x14ac:dyDescent="0.25">
      <c r="A26" s="335"/>
      <c r="B26" s="335"/>
      <c r="C26" s="335"/>
      <c r="D26" s="335"/>
      <c r="E26" s="335"/>
      <c r="F26" s="335"/>
      <c r="G26" s="335"/>
      <c r="H26" s="335"/>
      <c r="I26" s="335"/>
      <c r="J26" s="335"/>
      <c r="K26" s="335"/>
      <c r="L26" s="335"/>
    </row>
    <row r="27" spans="1:12" x14ac:dyDescent="0.25">
      <c r="A27" s="335"/>
      <c r="B27" s="335"/>
      <c r="C27" s="335"/>
      <c r="D27" s="335"/>
      <c r="E27" s="335"/>
      <c r="F27" s="335"/>
      <c r="G27" s="335"/>
      <c r="H27" s="335"/>
      <c r="I27" s="335"/>
      <c r="J27" s="335"/>
      <c r="K27" s="335"/>
      <c r="L27" s="335"/>
    </row>
    <row r="28" spans="1:12" x14ac:dyDescent="0.25">
      <c r="A28" s="335"/>
      <c r="B28" s="335"/>
      <c r="C28" s="335"/>
      <c r="D28" s="335"/>
      <c r="E28" s="335"/>
      <c r="F28" s="335"/>
      <c r="G28" s="335"/>
      <c r="H28" s="335"/>
      <c r="I28" s="335"/>
      <c r="J28" s="335"/>
      <c r="K28" s="335"/>
      <c r="L28" s="335"/>
    </row>
    <row r="29" spans="1:12" x14ac:dyDescent="0.25">
      <c r="A29" s="335"/>
      <c r="B29" s="335"/>
      <c r="C29" s="335"/>
      <c r="D29" s="335"/>
      <c r="E29" s="335"/>
      <c r="F29" s="335"/>
      <c r="G29" s="335"/>
      <c r="H29" s="335"/>
      <c r="I29" s="335"/>
      <c r="J29" s="335"/>
      <c r="K29" s="335"/>
      <c r="L29" s="335"/>
    </row>
    <row r="30" spans="1:12" x14ac:dyDescent="0.25">
      <c r="A30" s="335"/>
      <c r="B30" s="335"/>
      <c r="C30" s="335"/>
      <c r="D30" s="335"/>
      <c r="E30" s="335"/>
      <c r="F30" s="335"/>
      <c r="G30" s="335"/>
      <c r="H30" s="335"/>
      <c r="I30" s="335"/>
      <c r="J30" s="335"/>
      <c r="K30" s="335"/>
      <c r="L30" s="335"/>
    </row>
    <row r="31" spans="1:12" x14ac:dyDescent="0.25">
      <c r="A31" s="335"/>
      <c r="B31" s="335"/>
      <c r="C31" s="335"/>
      <c r="D31" s="335"/>
      <c r="E31" s="335"/>
      <c r="F31" s="335"/>
      <c r="G31" s="335"/>
      <c r="H31" s="335"/>
      <c r="I31" s="335"/>
      <c r="J31" s="335"/>
      <c r="K31" s="335"/>
      <c r="L31" s="335"/>
    </row>
    <row r="32" spans="1:12" x14ac:dyDescent="0.25">
      <c r="A32" s="335"/>
      <c r="B32" s="335"/>
      <c r="C32" s="335"/>
      <c r="D32" s="335"/>
      <c r="E32" s="335"/>
      <c r="F32" s="335"/>
      <c r="G32" s="335"/>
      <c r="H32" s="335"/>
      <c r="I32" s="335"/>
      <c r="J32" s="335"/>
      <c r="K32" s="335"/>
      <c r="L32" s="335"/>
    </row>
    <row r="33" spans="1:12" x14ac:dyDescent="0.25">
      <c r="A33" s="335"/>
      <c r="B33" s="335"/>
      <c r="C33" s="335"/>
      <c r="D33" s="335"/>
      <c r="E33" s="335"/>
      <c r="F33" s="335"/>
      <c r="G33" s="335"/>
      <c r="H33" s="335"/>
      <c r="I33" s="335"/>
      <c r="J33" s="335"/>
      <c r="K33" s="335"/>
      <c r="L33" s="335"/>
    </row>
    <row r="34" spans="1:12" x14ac:dyDescent="0.25">
      <c r="A34" s="335"/>
      <c r="B34" s="335"/>
      <c r="C34" s="335"/>
      <c r="D34" s="335"/>
      <c r="E34" s="335"/>
      <c r="F34" s="335"/>
      <c r="G34" s="335"/>
      <c r="H34" s="335"/>
      <c r="I34" s="335"/>
      <c r="J34" s="335"/>
      <c r="K34" s="335"/>
      <c r="L34" s="335"/>
    </row>
    <row r="35" spans="1:12" x14ac:dyDescent="0.25">
      <c r="A35" s="335"/>
      <c r="B35" s="335"/>
      <c r="C35" s="335"/>
      <c r="D35" s="335"/>
      <c r="E35" s="335"/>
      <c r="F35" s="335"/>
      <c r="G35" s="335"/>
      <c r="H35" s="335"/>
      <c r="I35" s="335"/>
      <c r="J35" s="335"/>
      <c r="K35" s="335"/>
      <c r="L35" s="335"/>
    </row>
    <row r="36" spans="1:12" x14ac:dyDescent="0.25">
      <c r="A36" s="335"/>
      <c r="B36" s="335"/>
      <c r="C36" s="335"/>
      <c r="D36" s="335"/>
      <c r="E36" s="335"/>
      <c r="F36" s="335"/>
      <c r="G36" s="335"/>
      <c r="H36" s="335"/>
      <c r="I36" s="335"/>
      <c r="J36" s="335"/>
      <c r="K36" s="335"/>
      <c r="L36" s="335"/>
    </row>
    <row r="37" spans="1:12" x14ac:dyDescent="0.25">
      <c r="A37" s="335"/>
      <c r="B37" s="335"/>
      <c r="C37" s="335"/>
      <c r="D37" s="335"/>
      <c r="E37" s="335"/>
      <c r="F37" s="335"/>
      <c r="G37" s="335"/>
      <c r="H37" s="335"/>
      <c r="I37" s="335"/>
      <c r="J37" s="335"/>
      <c r="K37" s="335"/>
      <c r="L37" s="335"/>
    </row>
    <row r="38" spans="1:12" x14ac:dyDescent="0.25">
      <c r="A38" s="335"/>
      <c r="B38" s="335"/>
      <c r="C38" s="335"/>
      <c r="D38" s="335"/>
      <c r="E38" s="335"/>
      <c r="F38" s="335"/>
      <c r="G38" s="335"/>
      <c r="H38" s="335"/>
      <c r="I38" s="335"/>
      <c r="J38" s="335"/>
      <c r="K38" s="335"/>
      <c r="L38" s="335"/>
    </row>
    <row r="39" spans="1:12" x14ac:dyDescent="0.25">
      <c r="A39" s="335"/>
      <c r="B39" s="335"/>
      <c r="C39" s="335"/>
      <c r="D39" s="335"/>
      <c r="E39" s="335"/>
      <c r="F39" s="335"/>
      <c r="G39" s="335"/>
      <c r="H39" s="335"/>
      <c r="I39" s="335"/>
      <c r="J39" s="335"/>
      <c r="K39" s="335"/>
      <c r="L39" s="335"/>
    </row>
    <row r="40" spans="1:12" x14ac:dyDescent="0.25">
      <c r="A40" s="335"/>
      <c r="B40" s="335"/>
      <c r="C40" s="335"/>
      <c r="D40" s="335"/>
      <c r="E40" s="335"/>
      <c r="F40" s="335"/>
      <c r="G40" s="335"/>
      <c r="H40" s="335"/>
      <c r="I40" s="335"/>
      <c r="J40" s="335"/>
      <c r="K40" s="335"/>
      <c r="L40" s="335"/>
    </row>
    <row r="41" spans="1:12" x14ac:dyDescent="0.25">
      <c r="A41" s="335"/>
      <c r="B41" s="335"/>
      <c r="C41" s="335"/>
      <c r="D41" s="335"/>
      <c r="E41" s="335"/>
      <c r="F41" s="335"/>
      <c r="G41" s="335"/>
      <c r="H41" s="335"/>
      <c r="I41" s="335"/>
      <c r="J41" s="335"/>
      <c r="K41" s="335"/>
      <c r="L41" s="335"/>
    </row>
    <row r="42" spans="1:12" x14ac:dyDescent="0.25">
      <c r="A42" s="335"/>
      <c r="B42" s="335"/>
      <c r="C42" s="335"/>
      <c r="D42" s="335"/>
      <c r="E42" s="335"/>
      <c r="F42" s="335"/>
      <c r="G42" s="335"/>
      <c r="H42" s="335"/>
      <c r="I42" s="335"/>
      <c r="J42" s="335"/>
      <c r="K42" s="335"/>
      <c r="L42" s="335"/>
    </row>
    <row r="43" spans="1:12" x14ac:dyDescent="0.25">
      <c r="A43" s="335"/>
      <c r="B43" s="335"/>
      <c r="C43" s="335"/>
      <c r="D43" s="335"/>
      <c r="E43" s="335"/>
      <c r="F43" s="335"/>
      <c r="G43" s="335"/>
      <c r="H43" s="335"/>
      <c r="I43" s="335"/>
      <c r="J43" s="335"/>
      <c r="K43" s="335"/>
      <c r="L43" s="335"/>
    </row>
    <row r="44" spans="1:12" x14ac:dyDescent="0.25">
      <c r="A44" s="335"/>
      <c r="B44" s="335"/>
      <c r="C44" s="335"/>
      <c r="D44" s="335"/>
      <c r="E44" s="335"/>
      <c r="F44" s="335"/>
      <c r="G44" s="335"/>
      <c r="H44" s="335"/>
      <c r="I44" s="335"/>
      <c r="J44" s="335"/>
      <c r="K44" s="335"/>
      <c r="L44" s="335"/>
    </row>
    <row r="45" spans="1:12" x14ac:dyDescent="0.25">
      <c r="A45" s="335"/>
      <c r="B45" s="335"/>
      <c r="C45" s="335"/>
      <c r="D45" s="335"/>
      <c r="E45" s="335"/>
      <c r="F45" s="335"/>
      <c r="G45" s="335"/>
      <c r="H45" s="335"/>
      <c r="I45" s="335"/>
      <c r="J45" s="335"/>
      <c r="K45" s="335"/>
      <c r="L45" s="335"/>
    </row>
    <row r="46" spans="1:12" x14ac:dyDescent="0.25">
      <c r="A46" s="335"/>
      <c r="B46" s="335"/>
      <c r="C46" s="335"/>
      <c r="D46" s="335"/>
      <c r="E46" s="335"/>
      <c r="F46" s="335"/>
      <c r="G46" s="335"/>
      <c r="H46" s="335"/>
      <c r="I46" s="335"/>
      <c r="J46" s="335"/>
      <c r="K46" s="335"/>
      <c r="L46" s="335"/>
    </row>
    <row r="47" spans="1:12" x14ac:dyDescent="0.25">
      <c r="A47" s="335"/>
      <c r="B47" s="335"/>
      <c r="C47" s="335"/>
      <c r="D47" s="335"/>
      <c r="E47" s="335"/>
      <c r="F47" s="335"/>
      <c r="G47" s="335"/>
      <c r="H47" s="335"/>
      <c r="I47" s="335"/>
      <c r="J47" s="335"/>
      <c r="K47" s="335"/>
      <c r="L47" s="335"/>
    </row>
    <row r="48" spans="1:12" x14ac:dyDescent="0.25">
      <c r="A48" s="335"/>
      <c r="B48" s="335"/>
      <c r="C48" s="335"/>
      <c r="D48" s="335"/>
      <c r="E48" s="335"/>
      <c r="F48" s="335"/>
      <c r="G48" s="335"/>
      <c r="H48" s="335"/>
      <c r="I48" s="335"/>
      <c r="J48" s="335"/>
      <c r="K48" s="335"/>
      <c r="L48" s="335"/>
    </row>
    <row r="49" spans="1:12" x14ac:dyDescent="0.25">
      <c r="A49" s="335"/>
      <c r="B49" s="335"/>
      <c r="C49" s="335"/>
      <c r="D49" s="335"/>
      <c r="E49" s="335"/>
      <c r="F49" s="335"/>
      <c r="G49" s="335"/>
      <c r="H49" s="335"/>
      <c r="I49" s="335"/>
      <c r="J49" s="335"/>
      <c r="K49" s="335"/>
      <c r="L49" s="335"/>
    </row>
    <row r="50" spans="1:12" x14ac:dyDescent="0.25">
      <c r="A50" s="335"/>
      <c r="B50" s="335"/>
      <c r="C50" s="335"/>
      <c r="D50" s="335"/>
      <c r="E50" s="335"/>
      <c r="F50" s="335"/>
      <c r="G50" s="335"/>
      <c r="H50" s="335"/>
      <c r="I50" s="335"/>
      <c r="J50" s="335"/>
      <c r="K50" s="335"/>
      <c r="L50" s="335"/>
    </row>
    <row r="51" spans="1:12" x14ac:dyDescent="0.25">
      <c r="A51" s="335"/>
      <c r="B51" s="335"/>
      <c r="C51" s="335"/>
      <c r="D51" s="335"/>
      <c r="E51" s="335"/>
      <c r="F51" s="335"/>
      <c r="G51" s="335"/>
      <c r="H51" s="335"/>
      <c r="I51" s="335"/>
      <c r="J51" s="335"/>
      <c r="K51" s="335"/>
      <c r="L51" s="335"/>
    </row>
    <row r="52" spans="1:12" x14ac:dyDescent="0.25">
      <c r="A52" s="335"/>
      <c r="B52" s="335"/>
      <c r="C52" s="335"/>
      <c r="D52" s="335"/>
      <c r="E52" s="335"/>
      <c r="F52" s="335"/>
      <c r="G52" s="335"/>
      <c r="H52" s="335"/>
      <c r="I52" s="335"/>
      <c r="J52" s="335"/>
      <c r="K52" s="335"/>
      <c r="L52" s="335"/>
    </row>
    <row r="53" spans="1:12" ht="105.6" customHeight="1" x14ac:dyDescent="0.25">
      <c r="A53" s="335"/>
      <c r="B53" s="335"/>
      <c r="C53" s="335"/>
      <c r="D53" s="335"/>
      <c r="E53" s="335"/>
      <c r="F53" s="335"/>
      <c r="G53" s="335"/>
      <c r="H53" s="335"/>
      <c r="I53" s="335"/>
      <c r="J53" s="335"/>
      <c r="K53" s="335"/>
      <c r="L53" s="335"/>
    </row>
  </sheetData>
  <printOptions horizontalCentered="1" verticalCentered="1"/>
  <pageMargins left="0" right="0" top="0" bottom="0" header="0" footer="0"/>
  <pageSetup paperSize="9" scale="96" orientation="portrait" horizontalDpi="300" verticalDpi="3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Folha7">
    <tabColor indexed="24"/>
    <pageSetUpPr fitToPage="1"/>
  </sheetPr>
  <dimension ref="A1:N51"/>
  <sheetViews>
    <sheetView showGridLines="0" workbookViewId="0">
      <selection sqref="A1:M1"/>
    </sheetView>
  </sheetViews>
  <sheetFormatPr defaultColWidth="9.140625" defaultRowHeight="11.25" x14ac:dyDescent="0.2"/>
  <cols>
    <col min="1" max="1" width="2" style="114" customWidth="1"/>
    <col min="2" max="2" width="28.28515625" style="114" customWidth="1"/>
    <col min="3" max="3" width="6.7109375" style="130" customWidth="1"/>
    <col min="4" max="13" width="6.7109375" style="114" customWidth="1"/>
    <col min="14" max="16384" width="9.140625" style="114"/>
  </cols>
  <sheetData>
    <row r="1" spans="1:14" s="125" customFormat="1" ht="28.5" customHeight="1" x14ac:dyDescent="0.2">
      <c r="A1" s="471" t="s">
        <v>366</v>
      </c>
      <c r="B1" s="471"/>
      <c r="C1" s="471"/>
      <c r="D1" s="471"/>
      <c r="E1" s="471"/>
      <c r="F1" s="471"/>
      <c r="G1" s="471"/>
      <c r="H1" s="471"/>
      <c r="I1" s="471"/>
      <c r="J1" s="471"/>
      <c r="K1" s="471"/>
      <c r="L1" s="471"/>
      <c r="M1" s="471"/>
    </row>
    <row r="2" spans="1:14" ht="15.75" customHeight="1" x14ac:dyDescent="0.2">
      <c r="A2" s="277"/>
      <c r="B2" s="277"/>
      <c r="C2" s="165"/>
      <c r="D2" s="139"/>
      <c r="E2" s="139"/>
      <c r="F2" s="139"/>
      <c r="G2" s="139"/>
      <c r="H2" s="139"/>
      <c r="I2" s="139"/>
      <c r="J2" s="139"/>
      <c r="K2" s="139"/>
      <c r="L2" s="139"/>
      <c r="M2" s="139"/>
    </row>
    <row r="3" spans="1:14" ht="15" customHeight="1" x14ac:dyDescent="0.2">
      <c r="A3" s="166" t="s">
        <v>43</v>
      </c>
      <c r="B3" s="207"/>
      <c r="C3" s="165"/>
      <c r="D3" s="139"/>
      <c r="E3" s="139"/>
      <c r="F3" s="139"/>
      <c r="G3" s="139"/>
      <c r="H3" s="139"/>
      <c r="I3" s="139"/>
      <c r="J3" s="139"/>
      <c r="K3" s="139"/>
      <c r="L3" s="139"/>
      <c r="M3" s="139"/>
    </row>
    <row r="4" spans="1:14" ht="28.5" customHeight="1" thickBot="1" x14ac:dyDescent="0.25">
      <c r="A4" s="105" t="s">
        <v>1</v>
      </c>
      <c r="B4" s="32"/>
      <c r="C4" s="16">
        <v>2013</v>
      </c>
      <c r="D4" s="16">
        <v>2014</v>
      </c>
      <c r="E4" s="16">
        <v>2015</v>
      </c>
      <c r="F4" s="16">
        <v>2016</v>
      </c>
      <c r="G4" s="16">
        <v>2017</v>
      </c>
      <c r="H4" s="16">
        <v>2018</v>
      </c>
      <c r="I4" s="16">
        <v>2019</v>
      </c>
      <c r="J4" s="16">
        <v>2020</v>
      </c>
      <c r="K4" s="16">
        <v>2021</v>
      </c>
      <c r="L4" s="16">
        <v>2022</v>
      </c>
      <c r="M4" s="16">
        <v>2023</v>
      </c>
    </row>
    <row r="5" spans="1:14" s="126" customFormat="1" ht="16.5" customHeight="1" thickTop="1" x14ac:dyDescent="0.2">
      <c r="A5" s="34" t="s">
        <v>44</v>
      </c>
      <c r="B5" s="194"/>
      <c r="C5" s="397">
        <v>315112</v>
      </c>
      <c r="D5" s="397">
        <v>318886</v>
      </c>
      <c r="E5" s="397">
        <v>321500</v>
      </c>
      <c r="F5" s="397">
        <v>324933</v>
      </c>
      <c r="G5" s="397">
        <v>327295</v>
      </c>
      <c r="H5" s="397">
        <v>330668</v>
      </c>
      <c r="I5" s="397">
        <v>322978</v>
      </c>
      <c r="J5" s="397">
        <v>324959</v>
      </c>
      <c r="K5" s="397">
        <v>318254</v>
      </c>
      <c r="L5" s="397">
        <v>332683</v>
      </c>
      <c r="M5" s="397">
        <v>340364</v>
      </c>
      <c r="N5" s="114"/>
    </row>
    <row r="6" spans="1:14" s="126" customFormat="1" ht="16.5" customHeight="1" x14ac:dyDescent="0.2">
      <c r="A6" s="194" t="s">
        <v>74</v>
      </c>
      <c r="B6" s="306" t="s">
        <v>171</v>
      </c>
      <c r="C6" s="33">
        <v>13206</v>
      </c>
      <c r="D6" s="33">
        <v>13885</v>
      </c>
      <c r="E6" s="33">
        <v>14286</v>
      </c>
      <c r="F6" s="33">
        <v>14632</v>
      </c>
      <c r="G6" s="33">
        <v>14726</v>
      </c>
      <c r="H6" s="33">
        <v>14824</v>
      </c>
      <c r="I6" s="33">
        <v>14355</v>
      </c>
      <c r="J6" s="33">
        <v>14520</v>
      </c>
      <c r="K6" s="33">
        <v>14031</v>
      </c>
      <c r="L6" s="33">
        <v>14449</v>
      </c>
      <c r="M6" s="33">
        <v>14667</v>
      </c>
      <c r="N6" s="114"/>
    </row>
    <row r="7" spans="1:14" s="126" customFormat="1" ht="12.75" customHeight="1" x14ac:dyDescent="0.2">
      <c r="A7" s="194" t="s">
        <v>75</v>
      </c>
      <c r="B7" s="306" t="s">
        <v>103</v>
      </c>
      <c r="C7" s="33">
        <v>795</v>
      </c>
      <c r="D7" s="33">
        <v>765</v>
      </c>
      <c r="E7" s="33">
        <v>762</v>
      </c>
      <c r="F7" s="33">
        <v>737</v>
      </c>
      <c r="G7" s="33">
        <v>744</v>
      </c>
      <c r="H7" s="33">
        <v>728</v>
      </c>
      <c r="I7" s="33">
        <v>697</v>
      </c>
      <c r="J7" s="33">
        <v>684</v>
      </c>
      <c r="K7" s="33">
        <v>657</v>
      </c>
      <c r="L7" s="33">
        <v>665</v>
      </c>
      <c r="M7" s="33">
        <v>680</v>
      </c>
      <c r="N7" s="114"/>
    </row>
    <row r="8" spans="1:14" s="126" customFormat="1" ht="12.75" customHeight="1" x14ac:dyDescent="0.2">
      <c r="A8" s="194" t="s">
        <v>76</v>
      </c>
      <c r="B8" s="306" t="s">
        <v>102</v>
      </c>
      <c r="C8" s="33">
        <v>36152</v>
      </c>
      <c r="D8" s="33">
        <v>36167</v>
      </c>
      <c r="E8" s="33">
        <v>36172</v>
      </c>
      <c r="F8" s="33">
        <v>36485</v>
      </c>
      <c r="G8" s="33">
        <v>36402</v>
      </c>
      <c r="H8" s="33">
        <v>36243</v>
      </c>
      <c r="I8" s="33">
        <v>34835</v>
      </c>
      <c r="J8" s="33">
        <v>34676</v>
      </c>
      <c r="K8" s="33">
        <v>33711</v>
      </c>
      <c r="L8" s="33">
        <v>34690</v>
      </c>
      <c r="M8" s="33">
        <v>34549</v>
      </c>
    </row>
    <row r="9" spans="1:14" s="126" customFormat="1" ht="12.75" customHeight="1" x14ac:dyDescent="0.2">
      <c r="A9" s="104"/>
      <c r="B9" s="103" t="s">
        <v>89</v>
      </c>
      <c r="C9" s="398">
        <v>6553</v>
      </c>
      <c r="D9" s="398">
        <v>6521</v>
      </c>
      <c r="E9" s="398">
        <v>6422</v>
      </c>
      <c r="F9" s="398">
        <v>6402</v>
      </c>
      <c r="G9" s="398">
        <v>6272</v>
      </c>
      <c r="H9" s="398">
        <v>6097</v>
      </c>
      <c r="I9" s="398">
        <v>5825</v>
      </c>
      <c r="J9" s="398">
        <v>5700</v>
      </c>
      <c r="K9" s="398">
        <v>5473</v>
      </c>
      <c r="L9" s="398">
        <v>5531</v>
      </c>
      <c r="M9" s="398">
        <v>5413</v>
      </c>
    </row>
    <row r="10" spans="1:14" s="126" customFormat="1" ht="12.75" customHeight="1" x14ac:dyDescent="0.2">
      <c r="A10" s="104"/>
      <c r="B10" s="103" t="s">
        <v>90</v>
      </c>
      <c r="C10" s="398">
        <v>716</v>
      </c>
      <c r="D10" s="398">
        <v>751</v>
      </c>
      <c r="E10" s="398">
        <v>754</v>
      </c>
      <c r="F10" s="398">
        <v>787</v>
      </c>
      <c r="G10" s="398">
        <v>786</v>
      </c>
      <c r="H10" s="398">
        <v>808</v>
      </c>
      <c r="I10" s="398">
        <v>814</v>
      </c>
      <c r="J10" s="398">
        <v>816</v>
      </c>
      <c r="K10" s="398">
        <v>807</v>
      </c>
      <c r="L10" s="398">
        <v>845</v>
      </c>
      <c r="M10" s="398">
        <v>871</v>
      </c>
    </row>
    <row r="11" spans="1:14" s="126" customFormat="1" ht="12.75" customHeight="1" x14ac:dyDescent="0.2">
      <c r="A11" s="104"/>
      <c r="B11" s="103" t="s">
        <v>91</v>
      </c>
      <c r="C11" s="398">
        <v>1</v>
      </c>
      <c r="D11" s="398">
        <v>1</v>
      </c>
      <c r="E11" s="398">
        <v>1</v>
      </c>
      <c r="F11" s="398">
        <v>1</v>
      </c>
      <c r="G11" s="398">
        <v>1</v>
      </c>
      <c r="H11" s="398">
        <v>1</v>
      </c>
      <c r="I11" s="398">
        <v>1</v>
      </c>
      <c r="J11" s="398">
        <v>1</v>
      </c>
      <c r="K11" s="398">
        <v>1</v>
      </c>
      <c r="L11" s="398">
        <v>1</v>
      </c>
      <c r="M11" s="398">
        <v>1</v>
      </c>
    </row>
    <row r="12" spans="1:14" s="126" customFormat="1" ht="12.75" customHeight="1" x14ac:dyDescent="0.2">
      <c r="A12" s="104"/>
      <c r="B12" s="103" t="s">
        <v>0</v>
      </c>
      <c r="C12" s="398">
        <v>1682</v>
      </c>
      <c r="D12" s="398">
        <v>1685</v>
      </c>
      <c r="E12" s="398">
        <v>1709</v>
      </c>
      <c r="F12" s="398">
        <v>1718</v>
      </c>
      <c r="G12" s="398">
        <v>1708</v>
      </c>
      <c r="H12" s="398">
        <v>1697</v>
      </c>
      <c r="I12" s="398">
        <v>1612</v>
      </c>
      <c r="J12" s="398">
        <v>1584</v>
      </c>
      <c r="K12" s="398">
        <v>1562</v>
      </c>
      <c r="L12" s="398">
        <v>1614</v>
      </c>
      <c r="M12" s="398">
        <v>1582</v>
      </c>
    </row>
    <row r="13" spans="1:14" s="126" customFormat="1" ht="12.75" customHeight="1" x14ac:dyDescent="0.2">
      <c r="A13" s="104"/>
      <c r="B13" s="103" t="s">
        <v>92</v>
      </c>
      <c r="C13" s="398">
        <v>3904</v>
      </c>
      <c r="D13" s="398">
        <v>4042</v>
      </c>
      <c r="E13" s="398">
        <v>4081</v>
      </c>
      <c r="F13" s="398">
        <v>4156</v>
      </c>
      <c r="G13" s="398">
        <v>4122</v>
      </c>
      <c r="H13" s="398">
        <v>3991</v>
      </c>
      <c r="I13" s="398">
        <v>3625</v>
      </c>
      <c r="J13" s="398">
        <v>3528</v>
      </c>
      <c r="K13" s="398">
        <v>3412</v>
      </c>
      <c r="L13" s="398">
        <v>3478</v>
      </c>
      <c r="M13" s="398">
        <v>3319</v>
      </c>
    </row>
    <row r="14" spans="1:14" s="126" customFormat="1" ht="12.75" customHeight="1" x14ac:dyDescent="0.2">
      <c r="A14" s="104"/>
      <c r="B14" s="103" t="s">
        <v>145</v>
      </c>
      <c r="C14" s="398">
        <v>1896</v>
      </c>
      <c r="D14" s="398">
        <v>1942</v>
      </c>
      <c r="E14" s="398">
        <v>1994</v>
      </c>
      <c r="F14" s="398">
        <v>2022</v>
      </c>
      <c r="G14" s="398">
        <v>1987</v>
      </c>
      <c r="H14" s="398">
        <v>1938</v>
      </c>
      <c r="I14" s="398">
        <v>1745</v>
      </c>
      <c r="J14" s="398">
        <v>1691</v>
      </c>
      <c r="K14" s="398">
        <v>1606</v>
      </c>
      <c r="L14" s="398">
        <v>1675</v>
      </c>
      <c r="M14" s="398">
        <v>1545</v>
      </c>
    </row>
    <row r="15" spans="1:14" s="126" customFormat="1" ht="12.75" customHeight="1" x14ac:dyDescent="0.2">
      <c r="A15" s="104"/>
      <c r="B15" s="103" t="s">
        <v>146</v>
      </c>
      <c r="C15" s="398">
        <v>2320</v>
      </c>
      <c r="D15" s="398">
        <v>2285</v>
      </c>
      <c r="E15" s="398">
        <v>2267</v>
      </c>
      <c r="F15" s="398">
        <v>2256</v>
      </c>
      <c r="G15" s="398">
        <v>2214</v>
      </c>
      <c r="H15" s="398">
        <v>2223</v>
      </c>
      <c r="I15" s="398">
        <v>2164</v>
      </c>
      <c r="J15" s="398">
        <v>2140</v>
      </c>
      <c r="K15" s="398">
        <v>2069</v>
      </c>
      <c r="L15" s="398">
        <v>2125</v>
      </c>
      <c r="M15" s="398">
        <v>2125</v>
      </c>
    </row>
    <row r="16" spans="1:14" s="126" customFormat="1" ht="12.75" customHeight="1" x14ac:dyDescent="0.2">
      <c r="A16" s="104"/>
      <c r="B16" s="103" t="s">
        <v>147</v>
      </c>
      <c r="C16" s="398">
        <v>340</v>
      </c>
      <c r="D16" s="398">
        <v>339</v>
      </c>
      <c r="E16" s="398">
        <v>344</v>
      </c>
      <c r="F16" s="398">
        <v>347</v>
      </c>
      <c r="G16" s="398">
        <v>337</v>
      </c>
      <c r="H16" s="398">
        <v>353</v>
      </c>
      <c r="I16" s="398">
        <v>365</v>
      </c>
      <c r="J16" s="398">
        <v>371</v>
      </c>
      <c r="K16" s="398">
        <v>365</v>
      </c>
      <c r="L16" s="398">
        <v>366</v>
      </c>
      <c r="M16" s="398">
        <v>369</v>
      </c>
    </row>
    <row r="17" spans="1:13" s="126" customFormat="1" ht="12.75" customHeight="1" x14ac:dyDescent="0.2">
      <c r="A17" s="104"/>
      <c r="B17" s="103" t="s">
        <v>148</v>
      </c>
      <c r="C17" s="398">
        <v>1389</v>
      </c>
      <c r="D17" s="398">
        <v>1375</v>
      </c>
      <c r="E17" s="398">
        <v>1337</v>
      </c>
      <c r="F17" s="398">
        <v>1309</v>
      </c>
      <c r="G17" s="398">
        <v>1301</v>
      </c>
      <c r="H17" s="398">
        <v>1270</v>
      </c>
      <c r="I17" s="398">
        <v>1195</v>
      </c>
      <c r="J17" s="398">
        <v>1168</v>
      </c>
      <c r="K17" s="398">
        <v>1106</v>
      </c>
      <c r="L17" s="398">
        <v>1134</v>
      </c>
      <c r="M17" s="398">
        <v>1108</v>
      </c>
    </row>
    <row r="18" spans="1:13" s="126" customFormat="1" ht="12.75" customHeight="1" x14ac:dyDescent="0.2">
      <c r="A18" s="104"/>
      <c r="B18" s="103" t="s">
        <v>149</v>
      </c>
      <c r="C18" s="398">
        <v>18</v>
      </c>
      <c r="D18" s="398">
        <v>17</v>
      </c>
      <c r="E18" s="398">
        <v>15</v>
      </c>
      <c r="F18" s="398">
        <v>20</v>
      </c>
      <c r="G18" s="398">
        <v>19</v>
      </c>
      <c r="H18" s="398">
        <v>20</v>
      </c>
      <c r="I18" s="398">
        <v>22</v>
      </c>
      <c r="J18" s="398">
        <v>19</v>
      </c>
      <c r="K18" s="398">
        <v>18</v>
      </c>
      <c r="L18" s="398">
        <v>21</v>
      </c>
      <c r="M18" s="398">
        <v>22</v>
      </c>
    </row>
    <row r="19" spans="1:13" s="126" customFormat="1" ht="12.75" customHeight="1" x14ac:dyDescent="0.2">
      <c r="A19" s="104"/>
      <c r="B19" s="103" t="s">
        <v>150</v>
      </c>
      <c r="C19" s="398">
        <v>684</v>
      </c>
      <c r="D19" s="398">
        <v>704</v>
      </c>
      <c r="E19" s="398">
        <v>684</v>
      </c>
      <c r="F19" s="398">
        <v>687</v>
      </c>
      <c r="G19" s="398">
        <v>677</v>
      </c>
      <c r="H19" s="398">
        <v>684</v>
      </c>
      <c r="I19" s="398">
        <v>649</v>
      </c>
      <c r="J19" s="398">
        <v>650</v>
      </c>
      <c r="K19" s="398">
        <v>662</v>
      </c>
      <c r="L19" s="398">
        <v>661</v>
      </c>
      <c r="M19" s="398">
        <v>685</v>
      </c>
    </row>
    <row r="20" spans="1:13" s="126" customFormat="1" ht="12.75" customHeight="1" x14ac:dyDescent="0.2">
      <c r="A20" s="104"/>
      <c r="B20" s="103" t="s">
        <v>159</v>
      </c>
      <c r="C20" s="398">
        <v>114</v>
      </c>
      <c r="D20" s="398">
        <v>116</v>
      </c>
      <c r="E20" s="398">
        <v>110</v>
      </c>
      <c r="F20" s="398">
        <v>109</v>
      </c>
      <c r="G20" s="398">
        <v>114</v>
      </c>
      <c r="H20" s="398">
        <v>108</v>
      </c>
      <c r="I20" s="398">
        <v>114</v>
      </c>
      <c r="J20" s="398">
        <v>115</v>
      </c>
      <c r="K20" s="398">
        <v>126</v>
      </c>
      <c r="L20" s="398">
        <v>138</v>
      </c>
      <c r="M20" s="398">
        <v>126</v>
      </c>
    </row>
    <row r="21" spans="1:13" s="126" customFormat="1" ht="12.75" customHeight="1" x14ac:dyDescent="0.2">
      <c r="A21" s="104"/>
      <c r="B21" s="103" t="s">
        <v>151</v>
      </c>
      <c r="C21" s="398">
        <v>781</v>
      </c>
      <c r="D21" s="398">
        <v>790</v>
      </c>
      <c r="E21" s="398">
        <v>807</v>
      </c>
      <c r="F21" s="398">
        <v>827</v>
      </c>
      <c r="G21" s="398">
        <v>826</v>
      </c>
      <c r="H21" s="398">
        <v>820</v>
      </c>
      <c r="I21" s="398">
        <v>830</v>
      </c>
      <c r="J21" s="398">
        <v>840</v>
      </c>
      <c r="K21" s="398">
        <v>815</v>
      </c>
      <c r="L21" s="398">
        <v>813</v>
      </c>
      <c r="M21" s="398">
        <v>815</v>
      </c>
    </row>
    <row r="22" spans="1:13" s="126" customFormat="1" ht="12.75" customHeight="1" x14ac:dyDescent="0.2">
      <c r="A22" s="104"/>
      <c r="B22" s="103" t="s">
        <v>158</v>
      </c>
      <c r="C22" s="398">
        <v>2396</v>
      </c>
      <c r="D22" s="398">
        <v>2344</v>
      </c>
      <c r="E22" s="398">
        <v>2293</v>
      </c>
      <c r="F22" s="398">
        <v>2288</v>
      </c>
      <c r="G22" s="398">
        <v>2298</v>
      </c>
      <c r="H22" s="398">
        <v>2261</v>
      </c>
      <c r="I22" s="398">
        <v>2169</v>
      </c>
      <c r="J22" s="398">
        <v>2185</v>
      </c>
      <c r="K22" s="398">
        <v>2158</v>
      </c>
      <c r="L22" s="398">
        <v>2197</v>
      </c>
      <c r="M22" s="398">
        <v>2220</v>
      </c>
    </row>
    <row r="23" spans="1:13" s="126" customFormat="1" ht="12.75" customHeight="1" x14ac:dyDescent="0.2">
      <c r="A23" s="104"/>
      <c r="B23" s="103" t="s">
        <v>93</v>
      </c>
      <c r="C23" s="398">
        <v>258</v>
      </c>
      <c r="D23" s="398">
        <v>247</v>
      </c>
      <c r="E23" s="398">
        <v>240</v>
      </c>
      <c r="F23" s="398">
        <v>230</v>
      </c>
      <c r="G23" s="398">
        <v>231</v>
      </c>
      <c r="H23" s="398">
        <v>227</v>
      </c>
      <c r="I23" s="398">
        <v>259</v>
      </c>
      <c r="J23" s="398">
        <v>257</v>
      </c>
      <c r="K23" s="398">
        <v>260</v>
      </c>
      <c r="L23" s="398">
        <v>256</v>
      </c>
      <c r="M23" s="398">
        <v>265</v>
      </c>
    </row>
    <row r="24" spans="1:13" s="126" customFormat="1" ht="12.75" customHeight="1" x14ac:dyDescent="0.2">
      <c r="A24" s="104"/>
      <c r="B24" s="103" t="s">
        <v>156</v>
      </c>
      <c r="C24" s="398">
        <v>5850</v>
      </c>
      <c r="D24" s="398">
        <v>5848</v>
      </c>
      <c r="E24" s="398">
        <v>5854</v>
      </c>
      <c r="F24" s="398">
        <v>5995</v>
      </c>
      <c r="G24" s="398">
        <v>6066</v>
      </c>
      <c r="H24" s="398">
        <v>6195</v>
      </c>
      <c r="I24" s="398">
        <v>6111</v>
      </c>
      <c r="J24" s="398">
        <v>6199</v>
      </c>
      <c r="K24" s="398">
        <v>6051</v>
      </c>
      <c r="L24" s="398">
        <v>6325</v>
      </c>
      <c r="M24" s="398">
        <v>6376</v>
      </c>
    </row>
    <row r="25" spans="1:13" s="126" customFormat="1" ht="12.75" customHeight="1" x14ac:dyDescent="0.2">
      <c r="A25" s="104"/>
      <c r="B25" s="103" t="s">
        <v>157</v>
      </c>
      <c r="C25" s="398">
        <v>170</v>
      </c>
      <c r="D25" s="398">
        <v>187</v>
      </c>
      <c r="E25" s="398">
        <v>174</v>
      </c>
      <c r="F25" s="398">
        <v>176</v>
      </c>
      <c r="G25" s="398">
        <v>184</v>
      </c>
      <c r="H25" s="398">
        <v>190</v>
      </c>
      <c r="I25" s="398">
        <v>188</v>
      </c>
      <c r="J25" s="398">
        <v>190</v>
      </c>
      <c r="K25" s="398">
        <v>190</v>
      </c>
      <c r="L25" s="398">
        <v>203</v>
      </c>
      <c r="M25" s="398">
        <v>204</v>
      </c>
    </row>
    <row r="26" spans="1:13" s="126" customFormat="1" ht="12.75" customHeight="1" x14ac:dyDescent="0.2">
      <c r="A26" s="104"/>
      <c r="B26" s="103" t="s">
        <v>152</v>
      </c>
      <c r="C26" s="398">
        <v>431</v>
      </c>
      <c r="D26" s="398">
        <v>408</v>
      </c>
      <c r="E26" s="398">
        <v>393</v>
      </c>
      <c r="F26" s="398">
        <v>383</v>
      </c>
      <c r="G26" s="398">
        <v>383</v>
      </c>
      <c r="H26" s="398">
        <v>389</v>
      </c>
      <c r="I26" s="398">
        <v>364</v>
      </c>
      <c r="J26" s="398">
        <v>369</v>
      </c>
      <c r="K26" s="398">
        <v>353</v>
      </c>
      <c r="L26" s="398">
        <v>368</v>
      </c>
      <c r="M26" s="398">
        <v>376</v>
      </c>
    </row>
    <row r="27" spans="1:13" s="126" customFormat="1" ht="12.75" customHeight="1" x14ac:dyDescent="0.2">
      <c r="A27" s="104"/>
      <c r="B27" s="103" t="s">
        <v>160</v>
      </c>
      <c r="C27" s="398">
        <v>1027</v>
      </c>
      <c r="D27" s="398">
        <v>1028</v>
      </c>
      <c r="E27" s="398">
        <v>1052</v>
      </c>
      <c r="F27" s="398">
        <v>1071</v>
      </c>
      <c r="G27" s="398">
        <v>1058</v>
      </c>
      <c r="H27" s="398">
        <v>1052</v>
      </c>
      <c r="I27" s="398">
        <v>1025</v>
      </c>
      <c r="J27" s="398">
        <v>1033</v>
      </c>
      <c r="K27" s="398">
        <v>993</v>
      </c>
      <c r="L27" s="398">
        <v>1010</v>
      </c>
      <c r="M27" s="398">
        <v>1017</v>
      </c>
    </row>
    <row r="28" spans="1:13" s="126" customFormat="1" ht="12.75" customHeight="1" x14ac:dyDescent="0.2">
      <c r="A28" s="104"/>
      <c r="B28" s="103" t="s">
        <v>153</v>
      </c>
      <c r="C28" s="398">
        <v>363</v>
      </c>
      <c r="D28" s="398">
        <v>367</v>
      </c>
      <c r="E28" s="398">
        <v>379</v>
      </c>
      <c r="F28" s="398">
        <v>388</v>
      </c>
      <c r="G28" s="398">
        <v>392</v>
      </c>
      <c r="H28" s="398">
        <v>408</v>
      </c>
      <c r="I28" s="398">
        <v>378</v>
      </c>
      <c r="J28" s="398">
        <v>380</v>
      </c>
      <c r="K28" s="398">
        <v>371</v>
      </c>
      <c r="L28" s="398">
        <v>382</v>
      </c>
      <c r="M28" s="398">
        <v>401</v>
      </c>
    </row>
    <row r="29" spans="1:13" s="126" customFormat="1" ht="12.75" customHeight="1" x14ac:dyDescent="0.2">
      <c r="A29" s="104"/>
      <c r="B29" s="103" t="s">
        <v>161</v>
      </c>
      <c r="C29" s="398">
        <v>129</v>
      </c>
      <c r="D29" s="398">
        <v>125</v>
      </c>
      <c r="E29" s="398">
        <v>127</v>
      </c>
      <c r="F29" s="398">
        <v>137</v>
      </c>
      <c r="G29" s="398">
        <v>148</v>
      </c>
      <c r="H29" s="398">
        <v>139</v>
      </c>
      <c r="I29" s="398">
        <v>141</v>
      </c>
      <c r="J29" s="398">
        <v>145</v>
      </c>
      <c r="K29" s="398">
        <v>151</v>
      </c>
      <c r="L29" s="398">
        <v>162</v>
      </c>
      <c r="M29" s="398">
        <v>165</v>
      </c>
    </row>
    <row r="30" spans="1:13" s="126" customFormat="1" ht="12.75" customHeight="1" x14ac:dyDescent="0.2">
      <c r="A30" s="104"/>
      <c r="B30" s="103" t="s">
        <v>154</v>
      </c>
      <c r="C30" s="398">
        <v>2489</v>
      </c>
      <c r="D30" s="398">
        <v>2433</v>
      </c>
      <c r="E30" s="398">
        <v>2442</v>
      </c>
      <c r="F30" s="398">
        <v>2444</v>
      </c>
      <c r="G30" s="398">
        <v>2501</v>
      </c>
      <c r="H30" s="398">
        <v>2512</v>
      </c>
      <c r="I30" s="398">
        <v>2452</v>
      </c>
      <c r="J30" s="398">
        <v>2459</v>
      </c>
      <c r="K30" s="398">
        <v>2386</v>
      </c>
      <c r="L30" s="398">
        <v>2469</v>
      </c>
      <c r="M30" s="398">
        <v>2528</v>
      </c>
    </row>
    <row r="31" spans="1:13" s="126" customFormat="1" ht="12.75" customHeight="1" x14ac:dyDescent="0.2">
      <c r="A31" s="104"/>
      <c r="B31" s="103" t="s">
        <v>155</v>
      </c>
      <c r="C31" s="398">
        <v>1084</v>
      </c>
      <c r="D31" s="398">
        <v>1099</v>
      </c>
      <c r="E31" s="398">
        <v>1115</v>
      </c>
      <c r="F31" s="398">
        <v>1112</v>
      </c>
      <c r="G31" s="398">
        <v>1122</v>
      </c>
      <c r="H31" s="398">
        <v>1123</v>
      </c>
      <c r="I31" s="398">
        <v>1077</v>
      </c>
      <c r="J31" s="398">
        <v>1092</v>
      </c>
      <c r="K31" s="398">
        <v>1030</v>
      </c>
      <c r="L31" s="398">
        <v>1090</v>
      </c>
      <c r="M31" s="398">
        <v>1099</v>
      </c>
    </row>
    <row r="32" spans="1:13" s="126" customFormat="1" ht="12.75" customHeight="1" x14ac:dyDescent="0.2">
      <c r="A32" s="104"/>
      <c r="B32" s="103" t="s">
        <v>162</v>
      </c>
      <c r="C32" s="398">
        <v>1557</v>
      </c>
      <c r="D32" s="398">
        <v>1513</v>
      </c>
      <c r="E32" s="398">
        <v>1578</v>
      </c>
      <c r="F32" s="398">
        <v>1620</v>
      </c>
      <c r="G32" s="398">
        <v>1655</v>
      </c>
      <c r="H32" s="398">
        <v>1737</v>
      </c>
      <c r="I32" s="398">
        <v>1710</v>
      </c>
      <c r="J32" s="398">
        <v>1744</v>
      </c>
      <c r="K32" s="398">
        <v>1746</v>
      </c>
      <c r="L32" s="398">
        <v>1826</v>
      </c>
      <c r="M32" s="398">
        <v>1917</v>
      </c>
    </row>
    <row r="33" spans="1:13" s="126" customFormat="1" ht="16.5" customHeight="1" x14ac:dyDescent="0.2">
      <c r="A33" s="194" t="s">
        <v>77</v>
      </c>
      <c r="B33" s="306" t="s">
        <v>163</v>
      </c>
      <c r="C33" s="33">
        <v>394</v>
      </c>
      <c r="D33" s="33">
        <v>409</v>
      </c>
      <c r="E33" s="33">
        <v>429</v>
      </c>
      <c r="F33" s="33">
        <v>412</v>
      </c>
      <c r="G33" s="33">
        <v>403</v>
      </c>
      <c r="H33" s="33">
        <v>388</v>
      </c>
      <c r="I33" s="33">
        <v>385</v>
      </c>
      <c r="J33" s="33">
        <v>391</v>
      </c>
      <c r="K33" s="33">
        <v>387</v>
      </c>
      <c r="L33" s="33">
        <v>394</v>
      </c>
      <c r="M33" s="33">
        <v>418</v>
      </c>
    </row>
    <row r="34" spans="1:13" s="126" customFormat="1" ht="12.75" customHeight="1" x14ac:dyDescent="0.2">
      <c r="A34" s="194" t="s">
        <v>78</v>
      </c>
      <c r="B34" s="306" t="s">
        <v>172</v>
      </c>
      <c r="C34" s="33">
        <v>1177</v>
      </c>
      <c r="D34" s="33">
        <v>1146</v>
      </c>
      <c r="E34" s="33">
        <v>1088</v>
      </c>
      <c r="F34" s="33">
        <v>1094</v>
      </c>
      <c r="G34" s="33">
        <v>1101</v>
      </c>
      <c r="H34" s="33">
        <v>1095</v>
      </c>
      <c r="I34" s="33">
        <v>1141</v>
      </c>
      <c r="J34" s="33">
        <v>1231</v>
      </c>
      <c r="K34" s="33">
        <v>1253</v>
      </c>
      <c r="L34" s="33">
        <v>1259</v>
      </c>
      <c r="M34" s="33">
        <v>1262</v>
      </c>
    </row>
    <row r="35" spans="1:13" s="126" customFormat="1" ht="12.75" customHeight="1" x14ac:dyDescent="0.2">
      <c r="A35" s="194" t="s">
        <v>79</v>
      </c>
      <c r="B35" s="306" t="s">
        <v>80</v>
      </c>
      <c r="C35" s="33">
        <v>28828</v>
      </c>
      <c r="D35" s="33">
        <v>28421</v>
      </c>
      <c r="E35" s="33">
        <v>28140</v>
      </c>
      <c r="F35" s="33">
        <v>28678</v>
      </c>
      <c r="G35" s="33">
        <v>29363</v>
      </c>
      <c r="H35" s="33">
        <v>30329</v>
      </c>
      <c r="I35" s="33">
        <v>30816</v>
      </c>
      <c r="J35" s="33">
        <v>32069</v>
      </c>
      <c r="K35" s="33">
        <v>32036</v>
      </c>
      <c r="L35" s="33">
        <v>34322</v>
      </c>
      <c r="M35" s="33">
        <v>35793</v>
      </c>
    </row>
    <row r="36" spans="1:13" s="126" customFormat="1" ht="12.75" customHeight="1" x14ac:dyDescent="0.2">
      <c r="A36" s="194" t="s">
        <v>81</v>
      </c>
      <c r="B36" s="306" t="s">
        <v>173</v>
      </c>
      <c r="C36" s="33">
        <v>94026</v>
      </c>
      <c r="D36" s="33">
        <v>94440</v>
      </c>
      <c r="E36" s="33">
        <v>94937</v>
      </c>
      <c r="F36" s="33">
        <v>94933</v>
      </c>
      <c r="G36" s="33">
        <v>94292</v>
      </c>
      <c r="H36" s="33">
        <v>93805</v>
      </c>
      <c r="I36" s="33">
        <v>90517</v>
      </c>
      <c r="J36" s="33">
        <v>89750</v>
      </c>
      <c r="K36" s="33">
        <v>87838</v>
      </c>
      <c r="L36" s="33">
        <v>90136</v>
      </c>
      <c r="M36" s="33">
        <v>90639</v>
      </c>
    </row>
    <row r="37" spans="1:13" s="126" customFormat="1" ht="12.75" customHeight="1" x14ac:dyDescent="0.2">
      <c r="A37" s="194" t="s">
        <v>54</v>
      </c>
      <c r="B37" s="306" t="s">
        <v>94</v>
      </c>
      <c r="C37" s="33">
        <v>12579</v>
      </c>
      <c r="D37" s="33">
        <v>12572</v>
      </c>
      <c r="E37" s="33">
        <v>12496</v>
      </c>
      <c r="F37" s="33">
        <v>12468</v>
      </c>
      <c r="G37" s="33">
        <v>12539</v>
      </c>
      <c r="H37" s="33">
        <v>12486</v>
      </c>
      <c r="I37" s="33">
        <v>12253</v>
      </c>
      <c r="J37" s="33">
        <v>12258</v>
      </c>
      <c r="K37" s="33">
        <v>11760</v>
      </c>
      <c r="L37" s="33">
        <v>12360</v>
      </c>
      <c r="M37" s="33">
        <v>13020</v>
      </c>
    </row>
    <row r="38" spans="1:13" s="126" customFormat="1" ht="12.75" customHeight="1" x14ac:dyDescent="0.2">
      <c r="A38" s="194" t="s">
        <v>10</v>
      </c>
      <c r="B38" s="306" t="s">
        <v>164</v>
      </c>
      <c r="C38" s="33">
        <v>33970</v>
      </c>
      <c r="D38" s="33">
        <v>34983</v>
      </c>
      <c r="E38" s="33">
        <v>36106</v>
      </c>
      <c r="F38" s="33">
        <v>37220</v>
      </c>
      <c r="G38" s="33">
        <v>38276</v>
      </c>
      <c r="H38" s="33">
        <v>39308</v>
      </c>
      <c r="I38" s="33">
        <v>38184</v>
      </c>
      <c r="J38" s="33">
        <v>37633</v>
      </c>
      <c r="K38" s="33">
        <v>36899</v>
      </c>
      <c r="L38" s="33">
        <v>39006</v>
      </c>
      <c r="M38" s="33">
        <v>40412</v>
      </c>
    </row>
    <row r="39" spans="1:13" s="126" customFormat="1" ht="12.75" customHeight="1" x14ac:dyDescent="0.2">
      <c r="A39" s="194" t="s">
        <v>82</v>
      </c>
      <c r="B39" s="306" t="s">
        <v>170</v>
      </c>
      <c r="C39" s="33">
        <v>5148</v>
      </c>
      <c r="D39" s="33">
        <v>5434</v>
      </c>
      <c r="E39" s="33">
        <v>5478</v>
      </c>
      <c r="F39" s="33">
        <v>5601</v>
      </c>
      <c r="G39" s="33">
        <v>5842</v>
      </c>
      <c r="H39" s="33">
        <v>6025</v>
      </c>
      <c r="I39" s="33">
        <v>6100</v>
      </c>
      <c r="J39" s="33">
        <v>6379</v>
      </c>
      <c r="K39" s="33">
        <v>6485</v>
      </c>
      <c r="L39" s="33">
        <v>7163</v>
      </c>
      <c r="M39" s="33">
        <v>7620</v>
      </c>
    </row>
    <row r="40" spans="1:13" s="126" customFormat="1" ht="12.75" customHeight="1" x14ac:dyDescent="0.2">
      <c r="A40" s="194" t="s">
        <v>83</v>
      </c>
      <c r="B40" s="306" t="s">
        <v>165</v>
      </c>
      <c r="C40" s="33">
        <v>10077</v>
      </c>
      <c r="D40" s="33">
        <v>9931</v>
      </c>
      <c r="E40" s="33">
        <v>9555</v>
      </c>
      <c r="F40" s="33">
        <v>9207</v>
      </c>
      <c r="G40" s="33">
        <v>8732</v>
      </c>
      <c r="H40" s="33">
        <v>8475</v>
      </c>
      <c r="I40" s="33">
        <v>7752</v>
      </c>
      <c r="J40" s="33">
        <v>8108</v>
      </c>
      <c r="K40" s="33">
        <v>7672</v>
      </c>
      <c r="L40" s="33">
        <v>7674</v>
      </c>
      <c r="M40" s="33">
        <v>7715</v>
      </c>
    </row>
    <row r="41" spans="1:13" s="126" customFormat="1" ht="12.75" customHeight="1" x14ac:dyDescent="0.2">
      <c r="A41" s="194" t="s">
        <v>84</v>
      </c>
      <c r="B41" s="306" t="s">
        <v>104</v>
      </c>
      <c r="C41" s="33">
        <v>6341</v>
      </c>
      <c r="D41" s="33">
        <v>6647</v>
      </c>
      <c r="E41" s="33">
        <v>6971</v>
      </c>
      <c r="F41" s="33">
        <v>7401</v>
      </c>
      <c r="G41" s="33">
        <v>8035</v>
      </c>
      <c r="H41" s="33">
        <v>8846</v>
      </c>
      <c r="I41" s="33">
        <v>9215</v>
      </c>
      <c r="J41" s="33">
        <v>9861</v>
      </c>
      <c r="K41" s="33">
        <v>10096</v>
      </c>
      <c r="L41" s="33">
        <v>10812</v>
      </c>
      <c r="M41" s="33">
        <v>11567</v>
      </c>
    </row>
    <row r="42" spans="1:13" s="126" customFormat="1" ht="12.75" customHeight="1" x14ac:dyDescent="0.2">
      <c r="A42" s="194" t="s">
        <v>55</v>
      </c>
      <c r="B42" s="306" t="s">
        <v>174</v>
      </c>
      <c r="C42" s="33">
        <v>21901</v>
      </c>
      <c r="D42" s="33">
        <v>22569</v>
      </c>
      <c r="E42" s="33">
        <v>22865</v>
      </c>
      <c r="F42" s="33">
        <v>23189</v>
      </c>
      <c r="G42" s="33">
        <v>23749</v>
      </c>
      <c r="H42" s="33">
        <v>24467</v>
      </c>
      <c r="I42" s="33">
        <v>24250</v>
      </c>
      <c r="J42" s="33">
        <v>24826</v>
      </c>
      <c r="K42" s="33">
        <v>24675</v>
      </c>
      <c r="L42" s="33">
        <v>25874</v>
      </c>
      <c r="M42" s="33">
        <v>26684</v>
      </c>
    </row>
    <row r="43" spans="1:13" s="126" customFormat="1" ht="12.75" customHeight="1" x14ac:dyDescent="0.2">
      <c r="A43" s="194" t="s">
        <v>86</v>
      </c>
      <c r="B43" s="306" t="s">
        <v>168</v>
      </c>
      <c r="C43" s="33">
        <v>8739</v>
      </c>
      <c r="D43" s="33">
        <v>8861</v>
      </c>
      <c r="E43" s="33">
        <v>8995</v>
      </c>
      <c r="F43" s="33">
        <v>9301</v>
      </c>
      <c r="G43" s="33">
        <v>9347</v>
      </c>
      <c r="H43" s="33">
        <v>9298</v>
      </c>
      <c r="I43" s="33">
        <v>9391</v>
      </c>
      <c r="J43" s="33">
        <v>9385</v>
      </c>
      <c r="K43" s="33">
        <v>8843</v>
      </c>
      <c r="L43" s="33">
        <v>9894</v>
      </c>
      <c r="M43" s="33">
        <v>10333</v>
      </c>
    </row>
    <row r="44" spans="1:13" s="126" customFormat="1" ht="12.75" customHeight="1" x14ac:dyDescent="0.2">
      <c r="A44" s="194" t="s">
        <v>87</v>
      </c>
      <c r="B44" s="306" t="s">
        <v>169</v>
      </c>
      <c r="C44" s="33">
        <v>683</v>
      </c>
      <c r="D44" s="33">
        <v>686</v>
      </c>
      <c r="E44" s="33">
        <v>660</v>
      </c>
      <c r="F44" s="33">
        <v>627</v>
      </c>
      <c r="G44" s="33">
        <v>630</v>
      </c>
      <c r="H44" s="33">
        <v>601</v>
      </c>
      <c r="I44" s="33">
        <v>613</v>
      </c>
      <c r="J44" s="33">
        <v>624</v>
      </c>
      <c r="K44" s="33">
        <v>590</v>
      </c>
      <c r="L44" s="33">
        <v>574</v>
      </c>
      <c r="M44" s="33">
        <v>592</v>
      </c>
    </row>
    <row r="45" spans="1:13" s="126" customFormat="1" ht="12.75" customHeight="1" x14ac:dyDescent="0.2">
      <c r="A45" s="194" t="s">
        <v>95</v>
      </c>
      <c r="B45" s="306" t="s">
        <v>85</v>
      </c>
      <c r="C45" s="33">
        <v>4337</v>
      </c>
      <c r="D45" s="33">
        <v>4573</v>
      </c>
      <c r="E45" s="33">
        <v>4701</v>
      </c>
      <c r="F45" s="33">
        <v>4675</v>
      </c>
      <c r="G45" s="33">
        <v>4647</v>
      </c>
      <c r="H45" s="33">
        <v>4681</v>
      </c>
      <c r="I45" s="33">
        <v>4531</v>
      </c>
      <c r="J45" s="33">
        <v>4576</v>
      </c>
      <c r="K45" s="33">
        <v>4414</v>
      </c>
      <c r="L45" s="33">
        <v>4635</v>
      </c>
      <c r="M45" s="33">
        <v>4808</v>
      </c>
    </row>
    <row r="46" spans="1:13" s="126" customFormat="1" ht="12.75" customHeight="1" x14ac:dyDescent="0.2">
      <c r="A46" s="194" t="s">
        <v>88</v>
      </c>
      <c r="B46" s="306" t="s">
        <v>140</v>
      </c>
      <c r="C46" s="33">
        <v>18120</v>
      </c>
      <c r="D46" s="33">
        <v>18418</v>
      </c>
      <c r="E46" s="33">
        <v>18727</v>
      </c>
      <c r="F46" s="33">
        <v>19044</v>
      </c>
      <c r="G46" s="33">
        <v>19162</v>
      </c>
      <c r="H46" s="33">
        <v>19323</v>
      </c>
      <c r="I46" s="33">
        <v>19089</v>
      </c>
      <c r="J46" s="33">
        <v>19487</v>
      </c>
      <c r="K46" s="33">
        <v>19087</v>
      </c>
      <c r="L46" s="33">
        <v>20082</v>
      </c>
      <c r="M46" s="33">
        <v>20724</v>
      </c>
    </row>
    <row r="47" spans="1:13" s="126" customFormat="1" ht="12.75" customHeight="1" x14ac:dyDescent="0.2">
      <c r="A47" s="194" t="s">
        <v>96</v>
      </c>
      <c r="B47" s="306" t="s">
        <v>166</v>
      </c>
      <c r="C47" s="33">
        <v>3274</v>
      </c>
      <c r="D47" s="33">
        <v>3448</v>
      </c>
      <c r="E47" s="33">
        <v>3581</v>
      </c>
      <c r="F47" s="33">
        <v>3745</v>
      </c>
      <c r="G47" s="33">
        <v>3985</v>
      </c>
      <c r="H47" s="33">
        <v>4371</v>
      </c>
      <c r="I47" s="33">
        <v>4404</v>
      </c>
      <c r="J47" s="33">
        <v>4397</v>
      </c>
      <c r="K47" s="33">
        <v>4424</v>
      </c>
      <c r="L47" s="33">
        <v>4761</v>
      </c>
      <c r="M47" s="33">
        <v>5060</v>
      </c>
    </row>
    <row r="48" spans="1:13" ht="12.75" customHeight="1" x14ac:dyDescent="0.2">
      <c r="A48" s="194" t="s">
        <v>97</v>
      </c>
      <c r="B48" s="306" t="s">
        <v>105</v>
      </c>
      <c r="C48" s="33">
        <v>15353</v>
      </c>
      <c r="D48" s="33">
        <v>15515</v>
      </c>
      <c r="E48" s="33">
        <v>15537</v>
      </c>
      <c r="F48" s="33">
        <v>15467</v>
      </c>
      <c r="G48" s="33">
        <v>15306</v>
      </c>
      <c r="H48" s="33">
        <v>15360</v>
      </c>
      <c r="I48" s="33">
        <v>14434</v>
      </c>
      <c r="J48" s="33">
        <v>14086</v>
      </c>
      <c r="K48" s="33">
        <v>13379</v>
      </c>
      <c r="L48" s="33">
        <v>13917</v>
      </c>
      <c r="M48" s="33">
        <v>13804</v>
      </c>
    </row>
    <row r="49" spans="1:13" ht="12.75" customHeight="1" x14ac:dyDescent="0.2">
      <c r="A49" s="36" t="s">
        <v>98</v>
      </c>
      <c r="B49" s="37" t="s">
        <v>167</v>
      </c>
      <c r="C49" s="399">
        <v>12</v>
      </c>
      <c r="D49" s="399">
        <v>16</v>
      </c>
      <c r="E49" s="399">
        <v>14</v>
      </c>
      <c r="F49" s="399">
        <v>17</v>
      </c>
      <c r="G49" s="399">
        <v>14</v>
      </c>
      <c r="H49" s="399">
        <v>15</v>
      </c>
      <c r="I49" s="399">
        <v>16</v>
      </c>
      <c r="J49" s="399">
        <v>18</v>
      </c>
      <c r="K49" s="399">
        <v>17</v>
      </c>
      <c r="L49" s="399">
        <v>16</v>
      </c>
      <c r="M49" s="399">
        <v>17</v>
      </c>
    </row>
    <row r="50" spans="1:13" x14ac:dyDescent="0.2">
      <c r="A50" s="21" t="s">
        <v>138</v>
      </c>
      <c r="B50" s="10"/>
      <c r="C50" s="114"/>
      <c r="D50" s="33"/>
      <c r="E50" s="33"/>
      <c r="F50" s="33"/>
      <c r="G50" s="33"/>
      <c r="H50" s="33"/>
      <c r="I50" s="33"/>
      <c r="J50" s="33"/>
      <c r="K50" s="33"/>
      <c r="L50" s="33"/>
      <c r="M50" s="33"/>
    </row>
    <row r="51" spans="1:13" ht="20.25" customHeight="1" x14ac:dyDescent="0.2">
      <c r="B51" s="195"/>
    </row>
  </sheetData>
  <mergeCells count="1">
    <mergeCell ref="A1:M1"/>
  </mergeCells>
  <phoneticPr fontId="17" type="noConversion"/>
  <conditionalFormatting sqref="D50 C5:H49">
    <cfRule type="cellIs" dxfId="1223" priority="21" operator="equal">
      <formula>0</formula>
    </cfRule>
  </conditionalFormatting>
  <conditionalFormatting sqref="E50">
    <cfRule type="cellIs" dxfId="1222" priority="18" operator="equal">
      <formula>0</formula>
    </cfRule>
  </conditionalFormatting>
  <conditionalFormatting sqref="H50">
    <cfRule type="cellIs" dxfId="1221" priority="16" operator="equal">
      <formula>0</formula>
    </cfRule>
  </conditionalFormatting>
  <conditionalFormatting sqref="F50">
    <cfRule type="cellIs" dxfId="1220" priority="14" operator="equal">
      <formula>0</formula>
    </cfRule>
  </conditionalFormatting>
  <conditionalFormatting sqref="G50">
    <cfRule type="cellIs" dxfId="1219" priority="11" operator="equal">
      <formula>0</formula>
    </cfRule>
  </conditionalFormatting>
  <conditionalFormatting sqref="I5:I49">
    <cfRule type="cellIs" dxfId="1218" priority="10" operator="equal">
      <formula>0</formula>
    </cfRule>
  </conditionalFormatting>
  <conditionalFormatting sqref="I50">
    <cfRule type="cellIs" dxfId="1217" priority="9" operator="equal">
      <formula>0</formula>
    </cfRule>
  </conditionalFormatting>
  <conditionalFormatting sqref="J5:J49">
    <cfRule type="cellIs" dxfId="1216" priority="8" operator="equal">
      <formula>0</formula>
    </cfRule>
  </conditionalFormatting>
  <conditionalFormatting sqref="J50">
    <cfRule type="cellIs" dxfId="1215" priority="7" operator="equal">
      <formula>0</formula>
    </cfRule>
  </conditionalFormatting>
  <conditionalFormatting sqref="K5:K49">
    <cfRule type="cellIs" dxfId="1214" priority="6" operator="equal">
      <formula>0</formula>
    </cfRule>
  </conditionalFormatting>
  <conditionalFormatting sqref="K50">
    <cfRule type="cellIs" dxfId="1213" priority="5" operator="equal">
      <formula>0</formula>
    </cfRule>
  </conditionalFormatting>
  <conditionalFormatting sqref="L5:L49">
    <cfRule type="cellIs" dxfId="1212" priority="4" operator="equal">
      <formula>0</formula>
    </cfRule>
  </conditionalFormatting>
  <conditionalFormatting sqref="L50">
    <cfRule type="cellIs" dxfId="1211" priority="3" operator="equal">
      <formula>0</formula>
    </cfRule>
  </conditionalFormatting>
  <conditionalFormatting sqref="M5:M49">
    <cfRule type="cellIs" dxfId="1210" priority="2" operator="equal">
      <formula>0</formula>
    </cfRule>
  </conditionalFormatting>
  <conditionalFormatting sqref="M50">
    <cfRule type="cellIs" dxfId="1209" priority="1" operator="equal">
      <formula>0</formula>
    </cfRule>
  </conditionalFormatting>
  <printOptions horizontalCentered="1"/>
  <pageMargins left="0.27559055118110237" right="0.27559055118110237" top="1.7716535433070868" bottom="0.47244094488188981" header="0.19685039370078741" footer="0.19685039370078741"/>
  <pageSetup paperSize="9" scale="96" orientation="portrait" r:id="rId1"/>
  <headerFooter>
    <oddHeader>&amp;C&amp;G</oddHeader>
  </headerFooter>
  <drawing r:id="rId2"/>
  <legacyDrawingHF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Folha8">
    <tabColor indexed="24"/>
    <pageSetUpPr fitToPage="1"/>
  </sheetPr>
  <dimension ref="A1:M18"/>
  <sheetViews>
    <sheetView showGridLines="0" workbookViewId="0">
      <selection sqref="A1:L1"/>
    </sheetView>
  </sheetViews>
  <sheetFormatPr defaultColWidth="9.140625" defaultRowHeight="11.25" x14ac:dyDescent="0.2"/>
  <cols>
    <col min="1" max="1" width="17.140625" style="29" customWidth="1"/>
    <col min="2" max="12" width="7.5703125" style="29" customWidth="1"/>
    <col min="13" max="16384" width="9.140625" style="29"/>
  </cols>
  <sheetData>
    <row r="1" spans="1:13" s="23" customFormat="1" ht="28.5" customHeight="1" x14ac:dyDescent="0.2">
      <c r="A1" s="472" t="s">
        <v>258</v>
      </c>
      <c r="B1" s="472"/>
      <c r="C1" s="472"/>
      <c r="D1" s="472"/>
      <c r="E1" s="472"/>
      <c r="F1" s="472"/>
      <c r="G1" s="472"/>
      <c r="H1" s="472"/>
      <c r="I1" s="472"/>
      <c r="J1" s="472"/>
      <c r="K1" s="472"/>
      <c r="L1" s="472"/>
    </row>
    <row r="2" spans="1:13" s="8" customFormat="1" ht="15" customHeight="1" x14ac:dyDescent="0.2">
      <c r="A2" s="24"/>
      <c r="B2" s="149"/>
      <c r="C2" s="149"/>
      <c r="D2" s="149"/>
      <c r="E2" s="149"/>
      <c r="F2" s="149"/>
      <c r="G2" s="149"/>
      <c r="H2" s="149"/>
      <c r="I2" s="149"/>
      <c r="J2" s="149"/>
      <c r="K2" s="149"/>
      <c r="L2" s="149"/>
    </row>
    <row r="3" spans="1:13" s="8" customFormat="1" ht="15" customHeight="1" x14ac:dyDescent="0.2">
      <c r="A3" s="25" t="s">
        <v>14</v>
      </c>
      <c r="B3" s="149"/>
      <c r="C3" s="149"/>
      <c r="D3" s="149"/>
      <c r="E3" s="149"/>
      <c r="F3" s="149"/>
      <c r="G3" s="149"/>
      <c r="H3" s="149"/>
      <c r="I3" s="149"/>
      <c r="J3" s="149"/>
      <c r="K3" s="149"/>
      <c r="L3" s="149"/>
    </row>
    <row r="4" spans="1:13" s="8" customFormat="1" ht="28.5" customHeight="1" thickBot="1" x14ac:dyDescent="0.25">
      <c r="A4" s="26"/>
      <c r="B4" s="26">
        <v>2013</v>
      </c>
      <c r="C4" s="26">
        <v>2014</v>
      </c>
      <c r="D4" s="26">
        <v>2015</v>
      </c>
      <c r="E4" s="26">
        <v>2016</v>
      </c>
      <c r="F4" s="26">
        <v>2017</v>
      </c>
      <c r="G4" s="26">
        <v>2018</v>
      </c>
      <c r="H4" s="26">
        <v>2019</v>
      </c>
      <c r="I4" s="26">
        <v>2020</v>
      </c>
      <c r="J4" s="26">
        <v>2021</v>
      </c>
      <c r="K4" s="26">
        <v>2022</v>
      </c>
      <c r="L4" s="26">
        <v>2023</v>
      </c>
    </row>
    <row r="5" spans="1:13" s="8" customFormat="1" ht="20.25" customHeight="1" thickTop="1" x14ac:dyDescent="0.2">
      <c r="A5" s="53" t="s">
        <v>12</v>
      </c>
      <c r="B5" s="407">
        <v>315112</v>
      </c>
      <c r="C5" s="407">
        <v>318886</v>
      </c>
      <c r="D5" s="407">
        <v>321500</v>
      </c>
      <c r="E5" s="407">
        <v>324933</v>
      </c>
      <c r="F5" s="407">
        <v>327295</v>
      </c>
      <c r="G5" s="407">
        <v>330668</v>
      </c>
      <c r="H5" s="407">
        <v>322978</v>
      </c>
      <c r="I5" s="407">
        <v>324959</v>
      </c>
      <c r="J5" s="407">
        <v>318254</v>
      </c>
      <c r="K5" s="407">
        <v>332683</v>
      </c>
      <c r="L5" s="407">
        <v>340364</v>
      </c>
    </row>
    <row r="6" spans="1:13" s="8" customFormat="1" ht="20.25" customHeight="1" x14ac:dyDescent="0.2">
      <c r="A6" s="325" t="s">
        <v>33</v>
      </c>
      <c r="B6" s="408">
        <v>213657</v>
      </c>
      <c r="C6" s="408">
        <v>215180</v>
      </c>
      <c r="D6" s="408">
        <v>215177</v>
      </c>
      <c r="E6" s="408">
        <v>215546</v>
      </c>
      <c r="F6" s="408">
        <v>214186</v>
      </c>
      <c r="G6" s="408">
        <v>213938</v>
      </c>
      <c r="H6" s="408">
        <v>205320</v>
      </c>
      <c r="I6" s="408">
        <v>208453</v>
      </c>
      <c r="J6" s="408">
        <v>202280</v>
      </c>
      <c r="K6" s="408">
        <v>209018</v>
      </c>
      <c r="L6" s="408">
        <v>211848</v>
      </c>
    </row>
    <row r="7" spans="1:13" s="8" customFormat="1" ht="15" customHeight="1" x14ac:dyDescent="0.2">
      <c r="A7" s="325" t="s">
        <v>34</v>
      </c>
      <c r="B7" s="408">
        <v>55141</v>
      </c>
      <c r="C7" s="408">
        <v>55967</v>
      </c>
      <c r="D7" s="408">
        <v>57124</v>
      </c>
      <c r="E7" s="408">
        <v>58447</v>
      </c>
      <c r="F7" s="408">
        <v>59898</v>
      </c>
      <c r="G7" s="408">
        <v>61191</v>
      </c>
      <c r="H7" s="408">
        <v>61000</v>
      </c>
      <c r="I7" s="408">
        <v>60460</v>
      </c>
      <c r="J7" s="408">
        <v>59731</v>
      </c>
      <c r="K7" s="408">
        <v>63044</v>
      </c>
      <c r="L7" s="408">
        <v>64969</v>
      </c>
    </row>
    <row r="8" spans="1:13" s="8" customFormat="1" ht="15" customHeight="1" x14ac:dyDescent="0.2">
      <c r="A8" s="325" t="s">
        <v>35</v>
      </c>
      <c r="B8" s="408">
        <v>24325</v>
      </c>
      <c r="C8" s="408">
        <v>25212</v>
      </c>
      <c r="D8" s="408">
        <v>25986</v>
      </c>
      <c r="E8" s="408">
        <v>26743</v>
      </c>
      <c r="F8" s="408">
        <v>27993</v>
      </c>
      <c r="G8" s="408">
        <v>29309</v>
      </c>
      <c r="H8" s="408">
        <v>29775</v>
      </c>
      <c r="I8" s="408">
        <v>29016</v>
      </c>
      <c r="J8" s="408">
        <v>29146</v>
      </c>
      <c r="K8" s="408">
        <v>31330</v>
      </c>
      <c r="L8" s="408">
        <v>32727</v>
      </c>
      <c r="M8" s="188"/>
    </row>
    <row r="9" spans="1:13" s="8" customFormat="1" ht="15" customHeight="1" x14ac:dyDescent="0.2">
      <c r="A9" s="325" t="s">
        <v>36</v>
      </c>
      <c r="B9" s="408">
        <v>13738</v>
      </c>
      <c r="C9" s="408">
        <v>14153</v>
      </c>
      <c r="D9" s="408">
        <v>14675</v>
      </c>
      <c r="E9" s="408">
        <v>15288</v>
      </c>
      <c r="F9" s="408">
        <v>15980</v>
      </c>
      <c r="G9" s="408">
        <v>16588</v>
      </c>
      <c r="H9" s="408">
        <v>16982</v>
      </c>
      <c r="I9" s="408">
        <v>16741</v>
      </c>
      <c r="J9" s="408">
        <v>17006</v>
      </c>
      <c r="K9" s="408">
        <v>18391</v>
      </c>
      <c r="L9" s="408">
        <v>19418</v>
      </c>
      <c r="M9" s="188"/>
    </row>
    <row r="10" spans="1:13" s="8" customFormat="1" ht="15" customHeight="1" x14ac:dyDescent="0.2">
      <c r="A10" s="325" t="s">
        <v>37</v>
      </c>
      <c r="B10" s="408">
        <v>3948</v>
      </c>
      <c r="C10" s="408">
        <v>4049</v>
      </c>
      <c r="D10" s="408">
        <v>4263</v>
      </c>
      <c r="E10" s="408">
        <v>4486</v>
      </c>
      <c r="F10" s="408">
        <v>4665</v>
      </c>
      <c r="G10" s="408">
        <v>4930</v>
      </c>
      <c r="H10" s="408">
        <v>5071</v>
      </c>
      <c r="I10" s="408">
        <v>5028</v>
      </c>
      <c r="J10" s="408">
        <v>5096</v>
      </c>
      <c r="K10" s="408">
        <v>5582</v>
      </c>
      <c r="L10" s="408">
        <v>5864</v>
      </c>
      <c r="M10" s="188"/>
    </row>
    <row r="11" spans="1:13" s="8" customFormat="1" ht="15" customHeight="1" x14ac:dyDescent="0.2">
      <c r="A11" s="325" t="s">
        <v>38</v>
      </c>
      <c r="B11" s="408">
        <v>1137</v>
      </c>
      <c r="C11" s="408">
        <v>1192</v>
      </c>
      <c r="D11" s="408">
        <v>1143</v>
      </c>
      <c r="E11" s="408">
        <v>1193</v>
      </c>
      <c r="F11" s="408">
        <v>1244</v>
      </c>
      <c r="G11" s="408">
        <v>1302</v>
      </c>
      <c r="H11" s="408">
        <v>1335</v>
      </c>
      <c r="I11" s="408">
        <v>1297</v>
      </c>
      <c r="J11" s="408">
        <v>1348</v>
      </c>
      <c r="K11" s="408">
        <v>1460</v>
      </c>
      <c r="L11" s="408">
        <v>1565</v>
      </c>
      <c r="M11" s="188"/>
    </row>
    <row r="12" spans="1:13" s="8" customFormat="1" ht="15" customHeight="1" x14ac:dyDescent="0.2">
      <c r="A12" s="325" t="s">
        <v>39</v>
      </c>
      <c r="B12" s="408">
        <v>520</v>
      </c>
      <c r="C12" s="408">
        <v>510</v>
      </c>
      <c r="D12" s="408">
        <v>546</v>
      </c>
      <c r="E12" s="408">
        <v>560</v>
      </c>
      <c r="F12" s="408">
        <v>571</v>
      </c>
      <c r="G12" s="408">
        <v>622</v>
      </c>
      <c r="H12" s="408">
        <v>627</v>
      </c>
      <c r="I12" s="408">
        <v>587</v>
      </c>
      <c r="J12" s="408">
        <v>632</v>
      </c>
      <c r="K12" s="408">
        <v>706</v>
      </c>
      <c r="L12" s="408">
        <v>728</v>
      </c>
      <c r="M12" s="188"/>
    </row>
    <row r="13" spans="1:13" s="8" customFormat="1" ht="15" customHeight="1" x14ac:dyDescent="0.2">
      <c r="A13" s="325" t="s">
        <v>40</v>
      </c>
      <c r="B13" s="408">
        <v>259</v>
      </c>
      <c r="C13" s="408">
        <v>281</v>
      </c>
      <c r="D13" s="408">
        <v>292</v>
      </c>
      <c r="E13" s="408">
        <v>302</v>
      </c>
      <c r="F13" s="408">
        <v>342</v>
      </c>
      <c r="G13" s="408">
        <v>352</v>
      </c>
      <c r="H13" s="408">
        <v>351</v>
      </c>
      <c r="I13" s="408">
        <v>353</v>
      </c>
      <c r="J13" s="408">
        <v>361</v>
      </c>
      <c r="K13" s="408">
        <v>395</v>
      </c>
      <c r="L13" s="408">
        <v>412</v>
      </c>
      <c r="M13" s="188"/>
    </row>
    <row r="14" spans="1:13" s="8" customFormat="1" ht="15" customHeight="1" x14ac:dyDescent="0.2">
      <c r="A14" s="325" t="s">
        <v>41</v>
      </c>
      <c r="B14" s="408">
        <v>462</v>
      </c>
      <c r="C14" s="408">
        <v>448</v>
      </c>
      <c r="D14" s="408">
        <v>487</v>
      </c>
      <c r="E14" s="408">
        <v>529</v>
      </c>
      <c r="F14" s="408">
        <v>559</v>
      </c>
      <c r="G14" s="408">
        <v>595</v>
      </c>
      <c r="H14" s="408">
        <v>602</v>
      </c>
      <c r="I14" s="408">
        <v>581</v>
      </c>
      <c r="J14" s="408">
        <v>593</v>
      </c>
      <c r="K14" s="408">
        <v>638</v>
      </c>
      <c r="L14" s="408">
        <v>687</v>
      </c>
      <c r="M14" s="188"/>
    </row>
    <row r="15" spans="1:13" s="8" customFormat="1" ht="15" customHeight="1" x14ac:dyDescent="0.2">
      <c r="A15" s="325" t="s">
        <v>42</v>
      </c>
      <c r="B15" s="408">
        <v>168</v>
      </c>
      <c r="C15" s="408">
        <v>180</v>
      </c>
      <c r="D15" s="408">
        <v>179</v>
      </c>
      <c r="E15" s="408">
        <v>175</v>
      </c>
      <c r="F15" s="408">
        <v>186</v>
      </c>
      <c r="G15" s="408">
        <v>193</v>
      </c>
      <c r="H15" s="408">
        <v>223</v>
      </c>
      <c r="I15" s="408">
        <v>222</v>
      </c>
      <c r="J15" s="408">
        <v>217</v>
      </c>
      <c r="K15" s="408">
        <v>248</v>
      </c>
      <c r="L15" s="408">
        <v>279</v>
      </c>
      <c r="M15" s="188"/>
    </row>
    <row r="16" spans="1:13" s="8" customFormat="1" ht="15" customHeight="1" x14ac:dyDescent="0.2">
      <c r="A16" s="28" t="s">
        <v>73</v>
      </c>
      <c r="B16" s="409">
        <v>84</v>
      </c>
      <c r="C16" s="409">
        <v>94</v>
      </c>
      <c r="D16" s="409">
        <v>93</v>
      </c>
      <c r="E16" s="409">
        <v>100</v>
      </c>
      <c r="F16" s="409">
        <v>110</v>
      </c>
      <c r="G16" s="409">
        <v>116</v>
      </c>
      <c r="H16" s="409">
        <v>115</v>
      </c>
      <c r="I16" s="409">
        <v>119</v>
      </c>
      <c r="J16" s="409">
        <v>127</v>
      </c>
      <c r="K16" s="409">
        <v>131</v>
      </c>
      <c r="L16" s="409">
        <v>137</v>
      </c>
      <c r="M16" s="188"/>
    </row>
    <row r="17" spans="1:12" s="8" customFormat="1" ht="15" customHeight="1" x14ac:dyDescent="0.2">
      <c r="A17" s="161" t="s">
        <v>199</v>
      </c>
      <c r="B17" s="149"/>
      <c r="C17" s="149"/>
      <c r="D17" s="149"/>
      <c r="E17" s="149"/>
      <c r="F17" s="149"/>
      <c r="G17" s="149"/>
      <c r="H17" s="149"/>
      <c r="I17" s="149"/>
      <c r="J17" s="149"/>
      <c r="K17" s="149"/>
      <c r="L17" s="149"/>
    </row>
    <row r="18" spans="1:12" s="4" customFormat="1" ht="15" customHeight="1" x14ac:dyDescent="0.2">
      <c r="A18" s="21" t="s">
        <v>137</v>
      </c>
      <c r="B18" s="139"/>
      <c r="C18" s="139"/>
      <c r="D18" s="139"/>
      <c r="E18" s="139"/>
      <c r="F18" s="139"/>
      <c r="G18" s="139"/>
      <c r="H18" s="139"/>
      <c r="I18" s="139"/>
      <c r="J18" s="139"/>
      <c r="K18" s="139"/>
      <c r="L18" s="139"/>
    </row>
  </sheetData>
  <mergeCells count="1">
    <mergeCell ref="A1:L1"/>
  </mergeCells>
  <phoneticPr fontId="17" type="noConversion"/>
  <conditionalFormatting sqref="A1 M1:M7 A17:C1048576 A2:C4 A5:G16 M17:M1048576 N1:XFD1048576">
    <cfRule type="cellIs" dxfId="1208" priority="28" operator="equal">
      <formula>0</formula>
    </cfRule>
  </conditionalFormatting>
  <conditionalFormatting sqref="D17:D1048576 D2:D4 E4 G4">
    <cfRule type="cellIs" dxfId="1207" priority="24" operator="equal">
      <formula>0</formula>
    </cfRule>
  </conditionalFormatting>
  <conditionalFormatting sqref="G17:G1048576 G2:G3">
    <cfRule type="cellIs" dxfId="1206" priority="22" operator="equal">
      <formula>0</formula>
    </cfRule>
  </conditionalFormatting>
  <conditionalFormatting sqref="E17:E1048576 E2:E3">
    <cfRule type="cellIs" dxfId="1205" priority="20" operator="equal">
      <formula>0</formula>
    </cfRule>
  </conditionalFormatting>
  <conditionalFormatting sqref="F4">
    <cfRule type="cellIs" dxfId="1204" priority="18" operator="equal">
      <formula>0</formula>
    </cfRule>
  </conditionalFormatting>
  <conditionalFormatting sqref="F17:F1048576 F2:F3">
    <cfRule type="cellIs" dxfId="1203" priority="16" operator="equal">
      <formula>0</formula>
    </cfRule>
  </conditionalFormatting>
  <conditionalFormatting sqref="H4">
    <cfRule type="cellIs" dxfId="1202" priority="15" operator="equal">
      <formula>0</formula>
    </cfRule>
  </conditionalFormatting>
  <conditionalFormatting sqref="H5:H16">
    <cfRule type="cellIs" dxfId="1201" priority="14" operator="equal">
      <formula>0</formula>
    </cfRule>
  </conditionalFormatting>
  <conditionalFormatting sqref="H17:H1048576 H2:H3">
    <cfRule type="cellIs" dxfId="1200" priority="13" operator="equal">
      <formula>0</formula>
    </cfRule>
  </conditionalFormatting>
  <conditionalFormatting sqref="I4">
    <cfRule type="cellIs" dxfId="1199" priority="12" operator="equal">
      <formula>0</formula>
    </cfRule>
  </conditionalFormatting>
  <conditionalFormatting sqref="I5:I16">
    <cfRule type="cellIs" dxfId="1198" priority="11" operator="equal">
      <formula>0</formula>
    </cfRule>
  </conditionalFormatting>
  <conditionalFormatting sqref="I17:I1048576 I2:I3">
    <cfRule type="cellIs" dxfId="1197" priority="10" operator="equal">
      <formula>0</formula>
    </cfRule>
  </conditionalFormatting>
  <conditionalFormatting sqref="J4">
    <cfRule type="cellIs" dxfId="1196" priority="9" operator="equal">
      <formula>0</formula>
    </cfRule>
  </conditionalFormatting>
  <conditionalFormatting sqref="J5:J16">
    <cfRule type="cellIs" dxfId="1195" priority="8" operator="equal">
      <formula>0</formula>
    </cfRule>
  </conditionalFormatting>
  <conditionalFormatting sqref="J17:J1048576 J2:J3">
    <cfRule type="cellIs" dxfId="1194" priority="7" operator="equal">
      <formula>0</formula>
    </cfRule>
  </conditionalFormatting>
  <conditionalFormatting sqref="K4">
    <cfRule type="cellIs" dxfId="1193" priority="6" operator="equal">
      <formula>0</formula>
    </cfRule>
  </conditionalFormatting>
  <conditionalFormatting sqref="K5:K16">
    <cfRule type="cellIs" dxfId="1192" priority="5" operator="equal">
      <formula>0</formula>
    </cfRule>
  </conditionalFormatting>
  <conditionalFormatting sqref="K17:K1048576 K2:K3">
    <cfRule type="cellIs" dxfId="1191" priority="4" operator="equal">
      <formula>0</formula>
    </cfRule>
  </conditionalFormatting>
  <conditionalFormatting sqref="L4">
    <cfRule type="cellIs" dxfId="1190" priority="3" operator="equal">
      <formula>0</formula>
    </cfRule>
  </conditionalFormatting>
  <conditionalFormatting sqref="L5:L16">
    <cfRule type="cellIs" dxfId="1189" priority="2" operator="equal">
      <formula>0</formula>
    </cfRule>
  </conditionalFormatting>
  <conditionalFormatting sqref="L17:L1048576 L2:L3">
    <cfRule type="cellIs" dxfId="1188" priority="1" operator="equal">
      <formula>0</formula>
    </cfRule>
  </conditionalFormatting>
  <printOptions horizontalCentered="1"/>
  <pageMargins left="0.27559055118110237" right="0.27559055118110237" top="1.7716535433070868" bottom="0.47244094488188981" header="0.19685039370078741" footer="0.19685039370078741"/>
  <pageSetup paperSize="9" orientation="portrait" r:id="rId1"/>
  <headerFooter>
    <oddHeader>&amp;C&amp;G</oddHeader>
  </headerFooter>
  <drawing r:id="rId2"/>
  <legacyDrawingHF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Folha9">
    <tabColor indexed="24"/>
    <pageSetUpPr fitToPage="1"/>
  </sheetPr>
  <dimension ref="A1:L24"/>
  <sheetViews>
    <sheetView showGridLines="0" workbookViewId="0">
      <selection sqref="A1:L1"/>
    </sheetView>
  </sheetViews>
  <sheetFormatPr defaultColWidth="9.140625" defaultRowHeight="11.25" x14ac:dyDescent="0.2"/>
  <cols>
    <col min="1" max="1" width="17.140625" style="4" customWidth="1"/>
    <col min="2" max="12" width="7.5703125" style="22" customWidth="1"/>
    <col min="13" max="13" width="5.85546875" style="4" bestFit="1" customWidth="1"/>
    <col min="14" max="16384" width="9.140625" style="4"/>
  </cols>
  <sheetData>
    <row r="1" spans="1:12" s="3" customFormat="1" ht="28.5" customHeight="1" x14ac:dyDescent="0.2">
      <c r="A1" s="470" t="s">
        <v>365</v>
      </c>
      <c r="B1" s="470"/>
      <c r="C1" s="470"/>
      <c r="D1" s="470"/>
      <c r="E1" s="470"/>
      <c r="F1" s="470"/>
      <c r="G1" s="470"/>
      <c r="H1" s="470"/>
      <c r="I1" s="470"/>
      <c r="J1" s="470"/>
      <c r="K1" s="470"/>
      <c r="L1" s="470"/>
    </row>
    <row r="2" spans="1:12" ht="15" customHeight="1" x14ac:dyDescent="0.2">
      <c r="A2" s="11"/>
      <c r="B2" s="12"/>
      <c r="C2" s="12"/>
      <c r="D2" s="12"/>
      <c r="E2" s="12"/>
      <c r="F2" s="12"/>
      <c r="G2" s="12"/>
      <c r="H2" s="12"/>
      <c r="I2" s="12"/>
      <c r="J2" s="12"/>
      <c r="K2" s="12"/>
      <c r="L2" s="12"/>
    </row>
    <row r="3" spans="1:12" ht="15" customHeight="1" x14ac:dyDescent="0.2">
      <c r="A3" s="13" t="s">
        <v>14</v>
      </c>
      <c r="B3" s="14"/>
      <c r="C3" s="14"/>
      <c r="D3" s="14"/>
      <c r="E3" s="14"/>
      <c r="F3" s="14"/>
      <c r="G3" s="14"/>
      <c r="H3" s="14"/>
      <c r="I3" s="14"/>
      <c r="J3" s="14"/>
      <c r="K3" s="14"/>
      <c r="L3" s="14"/>
    </row>
    <row r="4" spans="1:12" ht="29.25" customHeight="1" thickBot="1" x14ac:dyDescent="0.25">
      <c r="A4" s="15"/>
      <c r="B4" s="26">
        <v>2013</v>
      </c>
      <c r="C4" s="26">
        <v>2014</v>
      </c>
      <c r="D4" s="26">
        <v>2015</v>
      </c>
      <c r="E4" s="26">
        <v>2016</v>
      </c>
      <c r="F4" s="26">
        <v>2017</v>
      </c>
      <c r="G4" s="26">
        <v>2018</v>
      </c>
      <c r="H4" s="26">
        <v>2019</v>
      </c>
      <c r="I4" s="26">
        <v>2020</v>
      </c>
      <c r="J4" s="26">
        <v>2021</v>
      </c>
      <c r="K4" s="26">
        <v>2022</v>
      </c>
      <c r="L4" s="26">
        <v>2023</v>
      </c>
    </row>
    <row r="5" spans="1:12" ht="20.25" customHeight="1" thickTop="1" x14ac:dyDescent="0.2">
      <c r="A5" s="17" t="s">
        <v>12</v>
      </c>
      <c r="B5" s="410">
        <v>315112</v>
      </c>
      <c r="C5" s="410">
        <v>318886</v>
      </c>
      <c r="D5" s="410">
        <v>321500</v>
      </c>
      <c r="E5" s="410">
        <v>324933</v>
      </c>
      <c r="F5" s="410">
        <v>327295</v>
      </c>
      <c r="G5" s="410">
        <v>330668</v>
      </c>
      <c r="H5" s="410">
        <v>322978</v>
      </c>
      <c r="I5" s="410">
        <v>324959</v>
      </c>
      <c r="J5" s="410">
        <v>318254</v>
      </c>
      <c r="K5" s="410">
        <v>332683</v>
      </c>
      <c r="L5" s="410">
        <v>340364</v>
      </c>
    </row>
    <row r="6" spans="1:12" ht="20.25" customHeight="1" x14ac:dyDescent="0.2">
      <c r="A6" s="17" t="s">
        <v>15</v>
      </c>
      <c r="B6" s="404">
        <v>21892</v>
      </c>
      <c r="C6" s="404">
        <v>21970</v>
      </c>
      <c r="D6" s="404">
        <v>22127</v>
      </c>
      <c r="E6" s="404">
        <v>22400</v>
      </c>
      <c r="F6" s="404">
        <v>22594</v>
      </c>
      <c r="G6" s="404">
        <v>22863</v>
      </c>
      <c r="H6" s="404">
        <v>22490</v>
      </c>
      <c r="I6" s="404">
        <v>22462</v>
      </c>
      <c r="J6" s="404">
        <v>21931</v>
      </c>
      <c r="K6" s="404">
        <v>22628</v>
      </c>
      <c r="L6" s="404">
        <v>22840</v>
      </c>
    </row>
    <row r="7" spans="1:12" ht="15" customHeight="1" x14ac:dyDescent="0.2">
      <c r="A7" s="17" t="s">
        <v>16</v>
      </c>
      <c r="B7" s="404">
        <v>4788</v>
      </c>
      <c r="C7" s="404">
        <v>4897</v>
      </c>
      <c r="D7" s="404">
        <v>4930</v>
      </c>
      <c r="E7" s="404">
        <v>5018</v>
      </c>
      <c r="F7" s="404">
        <v>5102</v>
      </c>
      <c r="G7" s="404">
        <v>5142</v>
      </c>
      <c r="H7" s="404">
        <v>5061</v>
      </c>
      <c r="I7" s="404">
        <v>5111</v>
      </c>
      <c r="J7" s="404">
        <v>5088</v>
      </c>
      <c r="K7" s="404">
        <v>5312</v>
      </c>
      <c r="L7" s="404">
        <v>5600</v>
      </c>
    </row>
    <row r="8" spans="1:12" ht="15" customHeight="1" x14ac:dyDescent="0.2">
      <c r="A8" s="17" t="s">
        <v>17</v>
      </c>
      <c r="B8" s="404">
        <v>28756</v>
      </c>
      <c r="C8" s="404">
        <v>29605</v>
      </c>
      <c r="D8" s="404">
        <v>29920</v>
      </c>
      <c r="E8" s="404">
        <v>30520</v>
      </c>
      <c r="F8" s="404">
        <v>30960</v>
      </c>
      <c r="G8" s="404">
        <v>31136</v>
      </c>
      <c r="H8" s="404">
        <v>30216</v>
      </c>
      <c r="I8" s="404">
        <v>30496</v>
      </c>
      <c r="J8" s="404">
        <v>29956</v>
      </c>
      <c r="K8" s="404">
        <v>31910</v>
      </c>
      <c r="L8" s="404">
        <v>32582</v>
      </c>
    </row>
    <row r="9" spans="1:12" ht="15" customHeight="1" x14ac:dyDescent="0.2">
      <c r="A9" s="17" t="s">
        <v>18</v>
      </c>
      <c r="B9" s="404">
        <v>4169</v>
      </c>
      <c r="C9" s="404">
        <v>4203</v>
      </c>
      <c r="D9" s="404">
        <v>4211</v>
      </c>
      <c r="E9" s="404">
        <v>4240</v>
      </c>
      <c r="F9" s="404">
        <v>4267</v>
      </c>
      <c r="G9" s="404">
        <v>4280</v>
      </c>
      <c r="H9" s="404">
        <v>3997</v>
      </c>
      <c r="I9" s="404">
        <v>4025</v>
      </c>
      <c r="J9" s="404">
        <v>4148</v>
      </c>
      <c r="K9" s="404">
        <v>4210</v>
      </c>
      <c r="L9" s="404">
        <v>4314</v>
      </c>
    </row>
    <row r="10" spans="1:12" ht="15" customHeight="1" x14ac:dyDescent="0.2">
      <c r="A10" s="17" t="s">
        <v>19</v>
      </c>
      <c r="B10" s="404">
        <v>5629</v>
      </c>
      <c r="C10" s="404">
        <v>5698</v>
      </c>
      <c r="D10" s="404">
        <v>5686</v>
      </c>
      <c r="E10" s="404">
        <v>5691</v>
      </c>
      <c r="F10" s="404">
        <v>5612</v>
      </c>
      <c r="G10" s="404">
        <v>5626</v>
      </c>
      <c r="H10" s="404">
        <v>5451</v>
      </c>
      <c r="I10" s="404">
        <v>5400</v>
      </c>
      <c r="J10" s="404">
        <v>5369</v>
      </c>
      <c r="K10" s="404">
        <v>5592</v>
      </c>
      <c r="L10" s="404">
        <v>5606</v>
      </c>
    </row>
    <row r="11" spans="1:12" ht="15" customHeight="1" x14ac:dyDescent="0.2">
      <c r="A11" s="17" t="s">
        <v>20</v>
      </c>
      <c r="B11" s="404">
        <v>12300</v>
      </c>
      <c r="C11" s="404">
        <v>12323</v>
      </c>
      <c r="D11" s="404">
        <v>12342</v>
      </c>
      <c r="E11" s="404">
        <v>12392</v>
      </c>
      <c r="F11" s="404">
        <v>12407</v>
      </c>
      <c r="G11" s="404">
        <v>12372</v>
      </c>
      <c r="H11" s="404">
        <v>11967</v>
      </c>
      <c r="I11" s="404">
        <v>12128</v>
      </c>
      <c r="J11" s="404">
        <v>11961</v>
      </c>
      <c r="K11" s="404">
        <v>12457</v>
      </c>
      <c r="L11" s="404">
        <v>12571</v>
      </c>
    </row>
    <row r="12" spans="1:12" ht="15" customHeight="1" x14ac:dyDescent="0.2">
      <c r="A12" s="17" t="s">
        <v>21</v>
      </c>
      <c r="B12" s="404">
        <v>5978</v>
      </c>
      <c r="C12" s="404">
        <v>6131</v>
      </c>
      <c r="D12" s="404">
        <v>6132</v>
      </c>
      <c r="E12" s="404">
        <v>6087</v>
      </c>
      <c r="F12" s="404">
        <v>6073</v>
      </c>
      <c r="G12" s="404">
        <v>6029</v>
      </c>
      <c r="H12" s="404">
        <v>5879</v>
      </c>
      <c r="I12" s="404">
        <v>5902</v>
      </c>
      <c r="J12" s="404">
        <v>5608</v>
      </c>
      <c r="K12" s="404">
        <v>6051</v>
      </c>
      <c r="L12" s="404">
        <v>6137</v>
      </c>
    </row>
    <row r="13" spans="1:12" ht="15" customHeight="1" x14ac:dyDescent="0.2">
      <c r="A13" s="17" t="s">
        <v>22</v>
      </c>
      <c r="B13" s="404">
        <v>18636</v>
      </c>
      <c r="C13" s="404">
        <v>19056</v>
      </c>
      <c r="D13" s="404">
        <v>19415</v>
      </c>
      <c r="E13" s="404">
        <v>19902</v>
      </c>
      <c r="F13" s="404">
        <v>20073</v>
      </c>
      <c r="G13" s="404">
        <v>20768</v>
      </c>
      <c r="H13" s="404">
        <v>20888</v>
      </c>
      <c r="I13" s="404">
        <v>20366</v>
      </c>
      <c r="J13" s="404">
        <v>19836</v>
      </c>
      <c r="K13" s="404">
        <v>20699</v>
      </c>
      <c r="L13" s="404">
        <v>22034</v>
      </c>
    </row>
    <row r="14" spans="1:12" ht="15" customHeight="1" x14ac:dyDescent="0.2">
      <c r="A14" s="17" t="s">
        <v>23</v>
      </c>
      <c r="B14" s="404">
        <v>5026</v>
      </c>
      <c r="C14" s="404">
        <v>5076</v>
      </c>
      <c r="D14" s="404">
        <v>5042</v>
      </c>
      <c r="E14" s="404">
        <v>5051</v>
      </c>
      <c r="F14" s="404">
        <v>5078</v>
      </c>
      <c r="G14" s="404">
        <v>5030</v>
      </c>
      <c r="H14" s="404">
        <v>4836</v>
      </c>
      <c r="I14" s="404">
        <v>4831</v>
      </c>
      <c r="J14" s="404">
        <v>4694</v>
      </c>
      <c r="K14" s="404">
        <v>4760</v>
      </c>
      <c r="L14" s="404">
        <v>4814</v>
      </c>
    </row>
    <row r="15" spans="1:12" ht="15" customHeight="1" x14ac:dyDescent="0.2">
      <c r="A15" s="17" t="s">
        <v>24</v>
      </c>
      <c r="B15" s="404">
        <v>17969</v>
      </c>
      <c r="C15" s="404">
        <v>17991</v>
      </c>
      <c r="D15" s="404">
        <v>18146</v>
      </c>
      <c r="E15" s="404">
        <v>18317</v>
      </c>
      <c r="F15" s="404">
        <v>18481</v>
      </c>
      <c r="G15" s="404">
        <v>18423</v>
      </c>
      <c r="H15" s="404">
        <v>18034</v>
      </c>
      <c r="I15" s="404">
        <v>18042</v>
      </c>
      <c r="J15" s="404">
        <v>17743</v>
      </c>
      <c r="K15" s="404">
        <v>18449</v>
      </c>
      <c r="L15" s="404">
        <v>18854</v>
      </c>
    </row>
    <row r="16" spans="1:12" ht="15" customHeight="1" x14ac:dyDescent="0.2">
      <c r="A16" s="17" t="s">
        <v>25</v>
      </c>
      <c r="B16" s="404">
        <v>70961</v>
      </c>
      <c r="C16" s="404">
        <v>71690</v>
      </c>
      <c r="D16" s="404">
        <v>72246</v>
      </c>
      <c r="E16" s="404">
        <v>72756</v>
      </c>
      <c r="F16" s="404">
        <v>73389</v>
      </c>
      <c r="G16" s="404">
        <v>74689</v>
      </c>
      <c r="H16" s="404">
        <v>72677</v>
      </c>
      <c r="I16" s="404">
        <v>73809</v>
      </c>
      <c r="J16" s="404">
        <v>71616</v>
      </c>
      <c r="K16" s="404">
        <v>75266</v>
      </c>
      <c r="L16" s="404">
        <v>77253</v>
      </c>
    </row>
    <row r="17" spans="1:12" ht="15" customHeight="1" x14ac:dyDescent="0.2">
      <c r="A17" s="17" t="s">
        <v>26</v>
      </c>
      <c r="B17" s="404">
        <v>3471</v>
      </c>
      <c r="C17" s="404">
        <v>3518</v>
      </c>
      <c r="D17" s="404">
        <v>3504</v>
      </c>
      <c r="E17" s="404">
        <v>3523</v>
      </c>
      <c r="F17" s="404">
        <v>3473</v>
      </c>
      <c r="G17" s="404">
        <v>3444</v>
      </c>
      <c r="H17" s="404">
        <v>3298</v>
      </c>
      <c r="I17" s="404">
        <v>3302</v>
      </c>
      <c r="J17" s="404">
        <v>3192</v>
      </c>
      <c r="K17" s="404">
        <v>3433</v>
      </c>
      <c r="L17" s="404">
        <v>3430</v>
      </c>
    </row>
    <row r="18" spans="1:12" ht="15" customHeight="1" x14ac:dyDescent="0.2">
      <c r="A18" s="17" t="s">
        <v>27</v>
      </c>
      <c r="B18" s="404">
        <v>57670</v>
      </c>
      <c r="C18" s="404">
        <v>58698</v>
      </c>
      <c r="D18" s="404">
        <v>59308</v>
      </c>
      <c r="E18" s="404">
        <v>60064</v>
      </c>
      <c r="F18" s="404">
        <v>60629</v>
      </c>
      <c r="G18" s="404">
        <v>61580</v>
      </c>
      <c r="H18" s="404">
        <v>60330</v>
      </c>
      <c r="I18" s="404">
        <v>60643</v>
      </c>
      <c r="J18" s="404">
        <v>59433</v>
      </c>
      <c r="K18" s="404">
        <v>61907</v>
      </c>
      <c r="L18" s="404">
        <v>63252</v>
      </c>
    </row>
    <row r="19" spans="1:12" ht="15" customHeight="1" x14ac:dyDescent="0.2">
      <c r="A19" s="17" t="s">
        <v>28</v>
      </c>
      <c r="B19" s="404">
        <v>14366</v>
      </c>
      <c r="C19" s="404">
        <v>14316</v>
      </c>
      <c r="D19" s="404">
        <v>14410</v>
      </c>
      <c r="E19" s="404">
        <v>14376</v>
      </c>
      <c r="F19" s="404">
        <v>14353</v>
      </c>
      <c r="G19" s="404">
        <v>14254</v>
      </c>
      <c r="H19" s="404">
        <v>13858</v>
      </c>
      <c r="I19" s="404">
        <v>13738</v>
      </c>
      <c r="J19" s="404">
        <v>13511</v>
      </c>
      <c r="K19" s="404">
        <v>13899</v>
      </c>
      <c r="L19" s="404">
        <v>14124</v>
      </c>
    </row>
    <row r="20" spans="1:12" ht="15" customHeight="1" x14ac:dyDescent="0.2">
      <c r="A20" s="17" t="s">
        <v>29</v>
      </c>
      <c r="B20" s="404">
        <v>18705</v>
      </c>
      <c r="C20" s="404">
        <v>18689</v>
      </c>
      <c r="D20" s="404">
        <v>18787</v>
      </c>
      <c r="E20" s="404">
        <v>18918</v>
      </c>
      <c r="F20" s="404">
        <v>19094</v>
      </c>
      <c r="G20" s="404">
        <v>19213</v>
      </c>
      <c r="H20" s="404">
        <v>18872</v>
      </c>
      <c r="I20" s="404">
        <v>19347</v>
      </c>
      <c r="J20" s="404">
        <v>19056</v>
      </c>
      <c r="K20" s="404">
        <v>20105</v>
      </c>
      <c r="L20" s="404">
        <v>20429</v>
      </c>
    </row>
    <row r="21" spans="1:12" ht="15" customHeight="1" x14ac:dyDescent="0.2">
      <c r="A21" s="17" t="s">
        <v>30</v>
      </c>
      <c r="B21" s="404">
        <v>8133</v>
      </c>
      <c r="C21" s="404">
        <v>8188</v>
      </c>
      <c r="D21" s="404">
        <v>8233</v>
      </c>
      <c r="E21" s="404">
        <v>8364</v>
      </c>
      <c r="F21" s="404">
        <v>8315</v>
      </c>
      <c r="G21" s="404">
        <v>8400</v>
      </c>
      <c r="H21" s="404">
        <v>8045</v>
      </c>
      <c r="I21" s="404">
        <v>8065</v>
      </c>
      <c r="J21" s="404">
        <v>7974</v>
      </c>
      <c r="K21" s="404">
        <v>8261</v>
      </c>
      <c r="L21" s="404">
        <v>8480</v>
      </c>
    </row>
    <row r="22" spans="1:12" ht="15" customHeight="1" x14ac:dyDescent="0.2">
      <c r="A22" s="17" t="s">
        <v>31</v>
      </c>
      <c r="B22" s="404">
        <v>5849</v>
      </c>
      <c r="C22" s="404">
        <v>5912</v>
      </c>
      <c r="D22" s="404">
        <v>5937</v>
      </c>
      <c r="E22" s="404">
        <v>6002</v>
      </c>
      <c r="F22" s="404">
        <v>6020</v>
      </c>
      <c r="G22" s="404">
        <v>6022</v>
      </c>
      <c r="H22" s="404">
        <v>5921</v>
      </c>
      <c r="I22" s="404">
        <v>5994</v>
      </c>
      <c r="J22" s="404">
        <v>5922</v>
      </c>
      <c r="K22" s="404">
        <v>6063</v>
      </c>
      <c r="L22" s="404">
        <v>6133</v>
      </c>
    </row>
    <row r="23" spans="1:12" s="20" customFormat="1" ht="15" customHeight="1" x14ac:dyDescent="0.2">
      <c r="A23" s="19" t="s">
        <v>32</v>
      </c>
      <c r="B23" s="405">
        <v>10814</v>
      </c>
      <c r="C23" s="405">
        <v>10925</v>
      </c>
      <c r="D23" s="405">
        <v>11124</v>
      </c>
      <c r="E23" s="405">
        <v>11312</v>
      </c>
      <c r="F23" s="405">
        <v>11375</v>
      </c>
      <c r="G23" s="405">
        <v>11397</v>
      </c>
      <c r="H23" s="405">
        <v>11158</v>
      </c>
      <c r="I23" s="405">
        <v>11298</v>
      </c>
      <c r="J23" s="405">
        <v>11216</v>
      </c>
      <c r="K23" s="405">
        <v>11681</v>
      </c>
      <c r="L23" s="405">
        <v>11911</v>
      </c>
    </row>
    <row r="24" spans="1:12" ht="15" customHeight="1" x14ac:dyDescent="0.2">
      <c r="A24" s="21" t="s">
        <v>137</v>
      </c>
      <c r="B24" s="10"/>
      <c r="C24" s="18"/>
      <c r="D24" s="18"/>
      <c r="E24" s="18"/>
      <c r="F24" s="18"/>
      <c r="G24" s="18"/>
      <c r="H24" s="18"/>
      <c r="I24" s="18"/>
      <c r="J24" s="18"/>
      <c r="K24" s="18"/>
      <c r="L24" s="18"/>
    </row>
  </sheetData>
  <mergeCells count="1">
    <mergeCell ref="A1:L1"/>
  </mergeCells>
  <phoneticPr fontId="17" type="noConversion"/>
  <conditionalFormatting sqref="A1:A1048576 B2:C3 B4 B23:C1048576 B5:G22 M1:XFD1048576">
    <cfRule type="cellIs" dxfId="1187" priority="52" operator="equal">
      <formula>0</formula>
    </cfRule>
  </conditionalFormatting>
  <conditionalFormatting sqref="M5">
    <cfRule type="containsText" dxfId="1186" priority="51" operator="containsText" text="FALSO">
      <formula>NOT(ISERROR(SEARCH("FALSO",M5)))</formula>
    </cfRule>
  </conditionalFormatting>
  <conditionalFormatting sqref="C4">
    <cfRule type="cellIs" dxfId="1185" priority="50" operator="equal">
      <formula>0</formula>
    </cfRule>
  </conditionalFormatting>
  <conditionalFormatting sqref="D2:D3 D25:D1048576">
    <cfRule type="cellIs" dxfId="1184" priority="49" operator="equal">
      <formula>0</formula>
    </cfRule>
  </conditionalFormatting>
  <conditionalFormatting sqref="D4">
    <cfRule type="cellIs" dxfId="1183" priority="48" operator="equal">
      <formula>0</formula>
    </cfRule>
  </conditionalFormatting>
  <conditionalFormatting sqref="D23:D24 E23:G23">
    <cfRule type="cellIs" dxfId="1182" priority="47" operator="equal">
      <formula>0</formula>
    </cfRule>
  </conditionalFormatting>
  <conditionalFormatting sqref="G2:G3 G25:G1048576">
    <cfRule type="cellIs" dxfId="1181" priority="45" operator="equal">
      <formula>0</formula>
    </cfRule>
  </conditionalFormatting>
  <conditionalFormatting sqref="G4">
    <cfRule type="cellIs" dxfId="1180" priority="44" operator="equal">
      <formula>0</formula>
    </cfRule>
  </conditionalFormatting>
  <conditionalFormatting sqref="G24">
    <cfRule type="cellIs" dxfId="1179" priority="43" operator="equal">
      <formula>0</formula>
    </cfRule>
  </conditionalFormatting>
  <conditionalFormatting sqref="E2:E3 E25:E1048576">
    <cfRule type="cellIs" dxfId="1178" priority="41" operator="equal">
      <formula>0</formula>
    </cfRule>
  </conditionalFormatting>
  <conditionalFormatting sqref="E4">
    <cfRule type="cellIs" dxfId="1177" priority="40" operator="equal">
      <formula>0</formula>
    </cfRule>
  </conditionalFormatting>
  <conditionalFormatting sqref="E24">
    <cfRule type="cellIs" dxfId="1176" priority="39" operator="equal">
      <formula>0</formula>
    </cfRule>
  </conditionalFormatting>
  <conditionalFormatting sqref="F2:F3 F25:F1048576">
    <cfRule type="cellIs" dxfId="1175" priority="35" operator="equal">
      <formula>0</formula>
    </cfRule>
  </conditionalFormatting>
  <conditionalFormatting sqref="F4">
    <cfRule type="cellIs" dxfId="1174" priority="34" operator="equal">
      <formula>0</formula>
    </cfRule>
  </conditionalFormatting>
  <conditionalFormatting sqref="F24">
    <cfRule type="cellIs" dxfId="1173" priority="33" operator="equal">
      <formula>0</formula>
    </cfRule>
  </conditionalFormatting>
  <conditionalFormatting sqref="H23">
    <cfRule type="cellIs" dxfId="1172" priority="32" operator="equal">
      <formula>0</formula>
    </cfRule>
  </conditionalFormatting>
  <conditionalFormatting sqref="H5:H22">
    <cfRule type="cellIs" dxfId="1171" priority="31" operator="equal">
      <formula>0</formula>
    </cfRule>
  </conditionalFormatting>
  <conditionalFormatting sqref="H2:H3 H25:H1048576">
    <cfRule type="cellIs" dxfId="1170" priority="30" operator="equal">
      <formula>0</formula>
    </cfRule>
  </conditionalFormatting>
  <conditionalFormatting sqref="H4">
    <cfRule type="cellIs" dxfId="1169" priority="29" operator="equal">
      <formula>0</formula>
    </cfRule>
  </conditionalFormatting>
  <conditionalFormatting sqref="H24">
    <cfRule type="cellIs" dxfId="1168" priority="28" operator="equal">
      <formula>0</formula>
    </cfRule>
  </conditionalFormatting>
  <conditionalFormatting sqref="I23">
    <cfRule type="cellIs" dxfId="1167" priority="27" operator="equal">
      <formula>0</formula>
    </cfRule>
  </conditionalFormatting>
  <conditionalFormatting sqref="I5:I22">
    <cfRule type="cellIs" dxfId="1166" priority="26" operator="equal">
      <formula>0</formula>
    </cfRule>
  </conditionalFormatting>
  <conditionalFormatting sqref="I2:I3 I25:I1048576">
    <cfRule type="cellIs" dxfId="1165" priority="25" operator="equal">
      <formula>0</formula>
    </cfRule>
  </conditionalFormatting>
  <conditionalFormatting sqref="I4">
    <cfRule type="cellIs" dxfId="1164" priority="24" operator="equal">
      <formula>0</formula>
    </cfRule>
  </conditionalFormatting>
  <conditionalFormatting sqref="I24">
    <cfRule type="cellIs" dxfId="1163" priority="23" operator="equal">
      <formula>0</formula>
    </cfRule>
  </conditionalFormatting>
  <conditionalFormatting sqref="J23">
    <cfRule type="cellIs" dxfId="1162" priority="15" operator="equal">
      <formula>0</formula>
    </cfRule>
  </conditionalFormatting>
  <conditionalFormatting sqref="J5:J22">
    <cfRule type="cellIs" dxfId="1161" priority="14" operator="equal">
      <formula>0</formula>
    </cfRule>
  </conditionalFormatting>
  <conditionalFormatting sqref="J2:J3 J25:J1048576">
    <cfRule type="cellIs" dxfId="1160" priority="13" operator="equal">
      <formula>0</formula>
    </cfRule>
  </conditionalFormatting>
  <conditionalFormatting sqref="J4">
    <cfRule type="cellIs" dxfId="1159" priority="12" operator="equal">
      <formula>0</formula>
    </cfRule>
  </conditionalFormatting>
  <conditionalFormatting sqref="J24">
    <cfRule type="cellIs" dxfId="1158" priority="11" operator="equal">
      <formula>0</formula>
    </cfRule>
  </conditionalFormatting>
  <conditionalFormatting sqref="K23">
    <cfRule type="cellIs" dxfId="1157" priority="10" operator="equal">
      <formula>0</formula>
    </cfRule>
  </conditionalFormatting>
  <conditionalFormatting sqref="K5:K22">
    <cfRule type="cellIs" dxfId="1156" priority="9" operator="equal">
      <formula>0</formula>
    </cfRule>
  </conditionalFormatting>
  <conditionalFormatting sqref="K2:K3 K25:K1048576">
    <cfRule type="cellIs" dxfId="1155" priority="8" operator="equal">
      <formula>0</formula>
    </cfRule>
  </conditionalFormatting>
  <conditionalFormatting sqref="K4">
    <cfRule type="cellIs" dxfId="1154" priority="7" operator="equal">
      <formula>0</formula>
    </cfRule>
  </conditionalFormatting>
  <conditionalFormatting sqref="K24">
    <cfRule type="cellIs" dxfId="1153" priority="6" operator="equal">
      <formula>0</formula>
    </cfRule>
  </conditionalFormatting>
  <conditionalFormatting sqref="L23">
    <cfRule type="cellIs" dxfId="1152" priority="5" operator="equal">
      <formula>0</formula>
    </cfRule>
  </conditionalFormatting>
  <conditionalFormatting sqref="L5:L22">
    <cfRule type="cellIs" dxfId="1151" priority="4" operator="equal">
      <formula>0</formula>
    </cfRule>
  </conditionalFormatting>
  <conditionalFormatting sqref="L2:L3 L25:L1048576">
    <cfRule type="cellIs" dxfId="1150" priority="3" operator="equal">
      <formula>0</formula>
    </cfRule>
  </conditionalFormatting>
  <conditionalFormatting sqref="L4">
    <cfRule type="cellIs" dxfId="1149" priority="2" operator="equal">
      <formula>0</formula>
    </cfRule>
  </conditionalFormatting>
  <conditionalFormatting sqref="L24">
    <cfRule type="cellIs" dxfId="1148" priority="1" operator="equal">
      <formula>0</formula>
    </cfRule>
  </conditionalFormatting>
  <printOptions horizontalCentered="1"/>
  <pageMargins left="0.27559055118110237" right="0.27559055118110237" top="1.7716535433070868" bottom="0.47244094488188981" header="0.19685039370078741" footer="0.19685039370078741"/>
  <pageSetup paperSize="9" orientation="portrait" r:id="rId1"/>
  <headerFooter>
    <oddHeader>&amp;C&amp;G</oddHeader>
  </headerFooter>
  <drawing r:id="rId2"/>
  <legacyDrawingHF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9B614A-A119-41B8-9CFB-5E42125996CB}">
  <sheetPr>
    <tabColor indexed="24"/>
    <pageSetUpPr fitToPage="1"/>
  </sheetPr>
  <dimension ref="A1:L34"/>
  <sheetViews>
    <sheetView showGridLines="0" workbookViewId="0">
      <selection sqref="A1:L1"/>
    </sheetView>
  </sheetViews>
  <sheetFormatPr defaultColWidth="9.140625" defaultRowHeight="11.25" x14ac:dyDescent="0.2"/>
  <cols>
    <col min="1" max="1" width="24.140625" style="4" customWidth="1"/>
    <col min="2" max="12" width="7.5703125" style="4" customWidth="1"/>
    <col min="13" max="13" width="5.85546875" style="4" bestFit="1" customWidth="1"/>
    <col min="14" max="16384" width="9.140625" style="4"/>
  </cols>
  <sheetData>
    <row r="1" spans="1:12" s="3" customFormat="1" ht="29.25" customHeight="1" x14ac:dyDescent="0.2">
      <c r="A1" s="470" t="s">
        <v>364</v>
      </c>
      <c r="B1" s="470"/>
      <c r="C1" s="470"/>
      <c r="D1" s="470"/>
      <c r="E1" s="470"/>
      <c r="F1" s="470"/>
      <c r="G1" s="470"/>
      <c r="H1" s="470"/>
      <c r="I1" s="470"/>
      <c r="J1" s="470"/>
      <c r="K1" s="470"/>
      <c r="L1" s="470"/>
    </row>
    <row r="2" spans="1:12" ht="15" customHeight="1" x14ac:dyDescent="0.2">
      <c r="A2" s="11"/>
      <c r="B2" s="165"/>
      <c r="C2" s="165"/>
      <c r="D2" s="165"/>
      <c r="E2" s="165"/>
      <c r="F2" s="165"/>
      <c r="G2" s="165"/>
      <c r="H2" s="165"/>
      <c r="I2" s="165"/>
      <c r="J2" s="165"/>
      <c r="K2" s="165"/>
      <c r="L2" s="165"/>
    </row>
    <row r="3" spans="1:12" ht="15" customHeight="1" x14ac:dyDescent="0.2">
      <c r="A3" s="13" t="s">
        <v>43</v>
      </c>
      <c r="B3" s="165"/>
      <c r="C3" s="165"/>
      <c r="D3" s="165"/>
      <c r="E3" s="165"/>
      <c r="F3" s="165"/>
      <c r="G3" s="165"/>
      <c r="H3" s="165"/>
      <c r="I3" s="165"/>
      <c r="J3" s="165"/>
      <c r="K3" s="165"/>
      <c r="L3" s="165"/>
    </row>
    <row r="4" spans="1:12" ht="28.5" customHeight="1" thickBot="1" x14ac:dyDescent="0.25">
      <c r="A4" s="15"/>
      <c r="B4" s="16">
        <v>2013</v>
      </c>
      <c r="C4" s="16">
        <v>2014</v>
      </c>
      <c r="D4" s="16">
        <v>2015</v>
      </c>
      <c r="E4" s="16">
        <v>2016</v>
      </c>
      <c r="F4" s="16">
        <v>2017</v>
      </c>
      <c r="G4" s="16">
        <v>2018</v>
      </c>
      <c r="H4" s="16">
        <v>2019</v>
      </c>
      <c r="I4" s="16">
        <v>2020</v>
      </c>
      <c r="J4" s="16">
        <v>2021</v>
      </c>
      <c r="K4" s="16">
        <v>2022</v>
      </c>
      <c r="L4" s="16">
        <v>2023</v>
      </c>
    </row>
    <row r="5" spans="1:12" ht="20.25" customHeight="1" thickTop="1" x14ac:dyDescent="0.2">
      <c r="A5" s="112" t="s">
        <v>12</v>
      </c>
      <c r="B5" s="403">
        <v>315112</v>
      </c>
      <c r="C5" s="403">
        <v>318886</v>
      </c>
      <c r="D5" s="403">
        <v>321500</v>
      </c>
      <c r="E5" s="403">
        <v>324933</v>
      </c>
      <c r="F5" s="403">
        <v>327295</v>
      </c>
      <c r="G5" s="403">
        <v>330668</v>
      </c>
      <c r="H5" s="403">
        <v>322978</v>
      </c>
      <c r="I5" s="403">
        <v>324959</v>
      </c>
      <c r="J5" s="403">
        <v>318254</v>
      </c>
      <c r="K5" s="403">
        <v>332683</v>
      </c>
      <c r="L5" s="403">
        <v>340363.99999999994</v>
      </c>
    </row>
    <row r="6" spans="1:12" ht="20.25" customHeight="1" x14ac:dyDescent="0.2">
      <c r="A6" s="17" t="s">
        <v>209</v>
      </c>
      <c r="B6" s="403">
        <v>118120</v>
      </c>
      <c r="C6" s="403">
        <v>120246</v>
      </c>
      <c r="D6" s="403">
        <v>121392</v>
      </c>
      <c r="E6" s="403">
        <v>123068</v>
      </c>
      <c r="F6" s="403">
        <v>124207</v>
      </c>
      <c r="G6" s="403">
        <v>125524</v>
      </c>
      <c r="H6" s="403">
        <v>122296</v>
      </c>
      <c r="I6" s="403">
        <v>123094</v>
      </c>
      <c r="J6" s="403">
        <v>121078</v>
      </c>
      <c r="K6" s="403">
        <v>126463</v>
      </c>
      <c r="L6" s="403">
        <v>129002.00000000001</v>
      </c>
    </row>
    <row r="7" spans="1:12" ht="20.25" customHeight="1" x14ac:dyDescent="0.2">
      <c r="A7" s="339" t="s">
        <v>210</v>
      </c>
      <c r="B7" s="404">
        <v>8133</v>
      </c>
      <c r="C7" s="404">
        <v>8188</v>
      </c>
      <c r="D7" s="404">
        <v>8233</v>
      </c>
      <c r="E7" s="404">
        <v>8364</v>
      </c>
      <c r="F7" s="404">
        <v>8315</v>
      </c>
      <c r="G7" s="404">
        <v>8400</v>
      </c>
      <c r="H7" s="404">
        <v>8045</v>
      </c>
      <c r="I7" s="404">
        <v>8065</v>
      </c>
      <c r="J7" s="404">
        <v>7974</v>
      </c>
      <c r="K7" s="404">
        <v>8261</v>
      </c>
      <c r="L7" s="404">
        <v>8480</v>
      </c>
    </row>
    <row r="8" spans="1:12" ht="15" customHeight="1" x14ac:dyDescent="0.2">
      <c r="A8" s="339" t="s">
        <v>211</v>
      </c>
      <c r="B8" s="404">
        <v>14520</v>
      </c>
      <c r="C8" s="404">
        <v>14930</v>
      </c>
      <c r="D8" s="404">
        <v>15116</v>
      </c>
      <c r="E8" s="404">
        <v>15401</v>
      </c>
      <c r="F8" s="404">
        <v>15634</v>
      </c>
      <c r="G8" s="404">
        <v>15756</v>
      </c>
      <c r="H8" s="404">
        <v>15412</v>
      </c>
      <c r="I8" s="404">
        <v>15514</v>
      </c>
      <c r="J8" s="404">
        <v>15289</v>
      </c>
      <c r="K8" s="404">
        <v>16345</v>
      </c>
      <c r="L8" s="404">
        <v>16873</v>
      </c>
    </row>
    <row r="9" spans="1:12" ht="15" customHeight="1" x14ac:dyDescent="0.2">
      <c r="A9" s="339" t="s">
        <v>212</v>
      </c>
      <c r="B9" s="404">
        <v>13948</v>
      </c>
      <c r="C9" s="404">
        <v>14360</v>
      </c>
      <c r="D9" s="404">
        <v>14483</v>
      </c>
      <c r="E9" s="404">
        <v>14818</v>
      </c>
      <c r="F9" s="404">
        <v>15050</v>
      </c>
      <c r="G9" s="404">
        <v>15078</v>
      </c>
      <c r="H9" s="404">
        <v>14513</v>
      </c>
      <c r="I9" s="404">
        <v>14697</v>
      </c>
      <c r="J9" s="404">
        <v>14380</v>
      </c>
      <c r="K9" s="404">
        <v>15257</v>
      </c>
      <c r="L9" s="404">
        <v>15408.999999999998</v>
      </c>
    </row>
    <row r="10" spans="1:12" ht="15" customHeight="1" x14ac:dyDescent="0.2">
      <c r="A10" s="339" t="s">
        <v>213</v>
      </c>
      <c r="B10" s="404">
        <v>56488</v>
      </c>
      <c r="C10" s="404">
        <v>57194</v>
      </c>
      <c r="D10" s="404">
        <v>57692</v>
      </c>
      <c r="E10" s="404">
        <v>58291</v>
      </c>
      <c r="F10" s="404">
        <v>58794</v>
      </c>
      <c r="G10" s="404">
        <v>59602</v>
      </c>
      <c r="H10" s="404">
        <v>58375</v>
      </c>
      <c r="I10" s="404">
        <v>58630</v>
      </c>
      <c r="J10" s="404">
        <v>57051</v>
      </c>
      <c r="K10" s="404">
        <v>59479</v>
      </c>
      <c r="L10" s="404">
        <v>60584.999999999985</v>
      </c>
    </row>
    <row r="11" spans="1:12" ht="15" customHeight="1" x14ac:dyDescent="0.2">
      <c r="A11" s="339" t="s">
        <v>214</v>
      </c>
      <c r="B11" s="404">
        <v>2450</v>
      </c>
      <c r="C11" s="404">
        <v>2505</v>
      </c>
      <c r="D11" s="404">
        <v>2562</v>
      </c>
      <c r="E11" s="404">
        <v>2620</v>
      </c>
      <c r="F11" s="404">
        <v>2636</v>
      </c>
      <c r="G11" s="404">
        <v>2669</v>
      </c>
      <c r="H11" s="404">
        <v>2590</v>
      </c>
      <c r="I11" s="404">
        <v>2642</v>
      </c>
      <c r="J11" s="404">
        <v>2629</v>
      </c>
      <c r="K11" s="404">
        <v>2739</v>
      </c>
      <c r="L11" s="404">
        <v>2746</v>
      </c>
    </row>
    <row r="12" spans="1:12" ht="15" customHeight="1" x14ac:dyDescent="0.2">
      <c r="A12" s="339" t="s">
        <v>215</v>
      </c>
      <c r="B12" s="404">
        <v>12781</v>
      </c>
      <c r="C12" s="404">
        <v>13219</v>
      </c>
      <c r="D12" s="404">
        <v>13492</v>
      </c>
      <c r="E12" s="404">
        <v>13669</v>
      </c>
      <c r="F12" s="404">
        <v>13820</v>
      </c>
      <c r="G12" s="404">
        <v>14097</v>
      </c>
      <c r="H12" s="404">
        <v>13814</v>
      </c>
      <c r="I12" s="404">
        <v>13874</v>
      </c>
      <c r="J12" s="404">
        <v>14035</v>
      </c>
      <c r="K12" s="404">
        <v>14461</v>
      </c>
      <c r="L12" s="404">
        <v>14776</v>
      </c>
    </row>
    <row r="13" spans="1:12" ht="15" customHeight="1" x14ac:dyDescent="0.2">
      <c r="A13" s="339" t="s">
        <v>216</v>
      </c>
      <c r="B13" s="404">
        <v>6105</v>
      </c>
      <c r="C13" s="404">
        <v>6125</v>
      </c>
      <c r="D13" s="404">
        <v>6090</v>
      </c>
      <c r="E13" s="404">
        <v>6142</v>
      </c>
      <c r="F13" s="404">
        <v>6166</v>
      </c>
      <c r="G13" s="404">
        <v>6137</v>
      </c>
      <c r="H13" s="404">
        <v>6006</v>
      </c>
      <c r="I13" s="404">
        <v>6107</v>
      </c>
      <c r="J13" s="404">
        <v>6046</v>
      </c>
      <c r="K13" s="404">
        <v>6219</v>
      </c>
      <c r="L13" s="404">
        <v>6355.9999999999982</v>
      </c>
    </row>
    <row r="14" spans="1:12" ht="15" customHeight="1" x14ac:dyDescent="0.2">
      <c r="A14" s="339" t="s">
        <v>217</v>
      </c>
      <c r="B14" s="404">
        <v>3695</v>
      </c>
      <c r="C14" s="404">
        <v>3725</v>
      </c>
      <c r="D14" s="404">
        <v>3724</v>
      </c>
      <c r="E14" s="404">
        <v>3763</v>
      </c>
      <c r="F14" s="404">
        <v>3792</v>
      </c>
      <c r="G14" s="404">
        <v>3785</v>
      </c>
      <c r="H14" s="404">
        <v>3541</v>
      </c>
      <c r="I14" s="404">
        <v>3565</v>
      </c>
      <c r="J14" s="404">
        <v>3674</v>
      </c>
      <c r="K14" s="404">
        <v>3702</v>
      </c>
      <c r="L14" s="404">
        <v>3777.0000000000009</v>
      </c>
    </row>
    <row r="15" spans="1:12" ht="15" customHeight="1" x14ac:dyDescent="0.2">
      <c r="A15" s="17" t="s">
        <v>218</v>
      </c>
      <c r="B15" s="403">
        <v>53918</v>
      </c>
      <c r="C15" s="403">
        <v>54102</v>
      </c>
      <c r="D15" s="403">
        <v>54333</v>
      </c>
      <c r="E15" s="403">
        <v>54880</v>
      </c>
      <c r="F15" s="403">
        <v>54959</v>
      </c>
      <c r="G15" s="403">
        <v>55026</v>
      </c>
      <c r="H15" s="403">
        <v>53653</v>
      </c>
      <c r="I15" s="403">
        <v>53834</v>
      </c>
      <c r="J15" s="403">
        <v>52972</v>
      </c>
      <c r="K15" s="403">
        <v>54851</v>
      </c>
      <c r="L15" s="403">
        <v>55620.000000000007</v>
      </c>
    </row>
    <row r="16" spans="1:12" ht="15" customHeight="1" x14ac:dyDescent="0.2">
      <c r="A16" s="339" t="s">
        <v>219</v>
      </c>
      <c r="B16" s="404">
        <v>10733</v>
      </c>
      <c r="C16" s="404">
        <v>10771</v>
      </c>
      <c r="D16" s="404">
        <v>10850</v>
      </c>
      <c r="E16" s="404">
        <v>11109</v>
      </c>
      <c r="F16" s="404">
        <v>11238</v>
      </c>
      <c r="G16" s="404">
        <v>11392</v>
      </c>
      <c r="H16" s="404">
        <v>11270</v>
      </c>
      <c r="I16" s="404">
        <v>11291</v>
      </c>
      <c r="J16" s="404">
        <v>10980</v>
      </c>
      <c r="K16" s="404">
        <v>11325</v>
      </c>
      <c r="L16" s="404">
        <v>11485</v>
      </c>
    </row>
    <row r="17" spans="1:12" ht="15" customHeight="1" x14ac:dyDescent="0.2">
      <c r="A17" s="339" t="s">
        <v>220</v>
      </c>
      <c r="B17" s="404">
        <v>13209</v>
      </c>
      <c r="C17" s="404">
        <v>13210</v>
      </c>
      <c r="D17" s="404">
        <v>13220</v>
      </c>
      <c r="E17" s="404">
        <v>13289</v>
      </c>
      <c r="F17" s="404">
        <v>13260</v>
      </c>
      <c r="G17" s="404">
        <v>13232</v>
      </c>
      <c r="H17" s="404">
        <v>12834</v>
      </c>
      <c r="I17" s="404">
        <v>12976</v>
      </c>
      <c r="J17" s="404">
        <v>12780</v>
      </c>
      <c r="K17" s="404">
        <v>13325</v>
      </c>
      <c r="L17" s="404">
        <v>13431.000000000004</v>
      </c>
    </row>
    <row r="18" spans="1:12" ht="15" customHeight="1" x14ac:dyDescent="0.2">
      <c r="A18" s="339" t="s">
        <v>221</v>
      </c>
      <c r="B18" s="404">
        <v>11800</v>
      </c>
      <c r="C18" s="404">
        <v>11750</v>
      </c>
      <c r="D18" s="404">
        <v>11795</v>
      </c>
      <c r="E18" s="404">
        <v>11912</v>
      </c>
      <c r="F18" s="404">
        <v>11909</v>
      </c>
      <c r="G18" s="404">
        <v>11844</v>
      </c>
      <c r="H18" s="404">
        <v>11538</v>
      </c>
      <c r="I18" s="404">
        <v>11586</v>
      </c>
      <c r="J18" s="404">
        <v>11446</v>
      </c>
      <c r="K18" s="404">
        <v>11845</v>
      </c>
      <c r="L18" s="404">
        <v>12118.999999999998</v>
      </c>
    </row>
    <row r="19" spans="1:12" ht="15" customHeight="1" x14ac:dyDescent="0.2">
      <c r="A19" s="339" t="s">
        <v>222</v>
      </c>
      <c r="B19" s="404">
        <v>7951</v>
      </c>
      <c r="C19" s="404">
        <v>8035</v>
      </c>
      <c r="D19" s="404">
        <v>8168</v>
      </c>
      <c r="E19" s="404">
        <v>8259</v>
      </c>
      <c r="F19" s="404">
        <v>8311</v>
      </c>
      <c r="G19" s="404">
        <v>8351</v>
      </c>
      <c r="H19" s="404">
        <v>8174</v>
      </c>
      <c r="I19" s="404">
        <v>8205</v>
      </c>
      <c r="J19" s="404">
        <v>8152</v>
      </c>
      <c r="K19" s="404">
        <v>8478</v>
      </c>
      <c r="L19" s="404">
        <v>8638</v>
      </c>
    </row>
    <row r="20" spans="1:12" ht="15" customHeight="1" x14ac:dyDescent="0.2">
      <c r="A20" s="339" t="s">
        <v>223</v>
      </c>
      <c r="B20" s="404">
        <v>3267</v>
      </c>
      <c r="C20" s="404">
        <v>3287</v>
      </c>
      <c r="D20" s="404">
        <v>3291</v>
      </c>
      <c r="E20" s="404">
        <v>3288</v>
      </c>
      <c r="F20" s="404">
        <v>3208</v>
      </c>
      <c r="G20" s="404">
        <v>3244</v>
      </c>
      <c r="H20" s="404">
        <v>3195</v>
      </c>
      <c r="I20" s="404">
        <v>3163</v>
      </c>
      <c r="J20" s="404">
        <v>3161</v>
      </c>
      <c r="K20" s="404">
        <v>3245</v>
      </c>
      <c r="L20" s="404">
        <v>3270</v>
      </c>
    </row>
    <row r="21" spans="1:12" ht="15" customHeight="1" x14ac:dyDescent="0.2">
      <c r="A21" s="339" t="s">
        <v>224</v>
      </c>
      <c r="B21" s="404">
        <v>6958</v>
      </c>
      <c r="C21" s="404">
        <v>7049</v>
      </c>
      <c r="D21" s="404">
        <v>7009</v>
      </c>
      <c r="E21" s="404">
        <v>7023</v>
      </c>
      <c r="F21" s="404">
        <v>7033</v>
      </c>
      <c r="G21" s="404">
        <v>6963</v>
      </c>
      <c r="H21" s="404">
        <v>6642</v>
      </c>
      <c r="I21" s="404">
        <v>6613</v>
      </c>
      <c r="J21" s="404">
        <v>6453</v>
      </c>
      <c r="K21" s="404">
        <v>6633</v>
      </c>
      <c r="L21" s="404">
        <v>6677</v>
      </c>
    </row>
    <row r="22" spans="1:12" ht="15" customHeight="1" x14ac:dyDescent="0.2">
      <c r="A22" s="17" t="s">
        <v>225</v>
      </c>
      <c r="B22" s="403">
        <v>26909</v>
      </c>
      <c r="C22" s="403">
        <v>26958</v>
      </c>
      <c r="D22" s="403">
        <v>27160</v>
      </c>
      <c r="E22" s="403">
        <v>27317</v>
      </c>
      <c r="F22" s="403">
        <v>27550</v>
      </c>
      <c r="G22" s="403">
        <v>27533</v>
      </c>
      <c r="H22" s="403">
        <v>26916</v>
      </c>
      <c r="I22" s="403">
        <v>26902</v>
      </c>
      <c r="J22" s="403">
        <v>26497</v>
      </c>
      <c r="K22" s="403">
        <v>27499</v>
      </c>
      <c r="L22" s="403">
        <v>28008.000000000004</v>
      </c>
    </row>
    <row r="23" spans="1:12" ht="15" customHeight="1" x14ac:dyDescent="0.2">
      <c r="A23" s="339" t="s">
        <v>226</v>
      </c>
      <c r="B23" s="404">
        <v>12085</v>
      </c>
      <c r="C23" s="404">
        <v>12157</v>
      </c>
      <c r="D23" s="404">
        <v>12279</v>
      </c>
      <c r="E23" s="404">
        <v>12458</v>
      </c>
      <c r="F23" s="404">
        <v>12690</v>
      </c>
      <c r="G23" s="404">
        <v>12776</v>
      </c>
      <c r="H23" s="404">
        <v>12579</v>
      </c>
      <c r="I23" s="404">
        <v>12676</v>
      </c>
      <c r="J23" s="404">
        <v>12522</v>
      </c>
      <c r="K23" s="404">
        <v>13106</v>
      </c>
      <c r="L23" s="404">
        <v>13372</v>
      </c>
    </row>
    <row r="24" spans="1:12" ht="15" customHeight="1" x14ac:dyDescent="0.2">
      <c r="A24" s="339" t="s">
        <v>227</v>
      </c>
      <c r="B24" s="404">
        <v>7290</v>
      </c>
      <c r="C24" s="404">
        <v>7236</v>
      </c>
      <c r="D24" s="404">
        <v>7301</v>
      </c>
      <c r="E24" s="404">
        <v>7236</v>
      </c>
      <c r="F24" s="404">
        <v>7229</v>
      </c>
      <c r="G24" s="404">
        <v>7144</v>
      </c>
      <c r="H24" s="404">
        <v>6955</v>
      </c>
      <c r="I24" s="404">
        <v>6887</v>
      </c>
      <c r="J24" s="404">
        <v>6863</v>
      </c>
      <c r="K24" s="404">
        <v>7027</v>
      </c>
      <c r="L24" s="404">
        <v>7144</v>
      </c>
    </row>
    <row r="25" spans="1:12" ht="15" customHeight="1" x14ac:dyDescent="0.2">
      <c r="A25" s="339" t="s">
        <v>228</v>
      </c>
      <c r="B25" s="404">
        <v>7534</v>
      </c>
      <c r="C25" s="404">
        <v>7565</v>
      </c>
      <c r="D25" s="404">
        <v>7580</v>
      </c>
      <c r="E25" s="404">
        <v>7623</v>
      </c>
      <c r="F25" s="404">
        <v>7631</v>
      </c>
      <c r="G25" s="404">
        <v>7613</v>
      </c>
      <c r="H25" s="404">
        <v>7382</v>
      </c>
      <c r="I25" s="404">
        <v>7339</v>
      </c>
      <c r="J25" s="404">
        <v>7112</v>
      </c>
      <c r="K25" s="404">
        <v>7366</v>
      </c>
      <c r="L25" s="404">
        <v>7492.0000000000018</v>
      </c>
    </row>
    <row r="26" spans="1:12" ht="15" customHeight="1" x14ac:dyDescent="0.2">
      <c r="A26" s="17" t="s">
        <v>229</v>
      </c>
      <c r="B26" s="403">
        <v>64587</v>
      </c>
      <c r="C26" s="403">
        <v>65289</v>
      </c>
      <c r="D26" s="403">
        <v>65847</v>
      </c>
      <c r="E26" s="403">
        <v>66220</v>
      </c>
      <c r="F26" s="403">
        <v>66764</v>
      </c>
      <c r="G26" s="403">
        <v>67989</v>
      </c>
      <c r="H26" s="403">
        <v>66115</v>
      </c>
      <c r="I26" s="403">
        <v>67101</v>
      </c>
      <c r="J26" s="403">
        <v>64927</v>
      </c>
      <c r="K26" s="403">
        <v>68270</v>
      </c>
      <c r="L26" s="403">
        <v>70103.999999999985</v>
      </c>
    </row>
    <row r="27" spans="1:12" ht="15" customHeight="1" x14ac:dyDescent="0.2">
      <c r="A27" s="17" t="s">
        <v>230</v>
      </c>
      <c r="B27" s="403">
        <v>16429</v>
      </c>
      <c r="C27" s="403">
        <v>16417</v>
      </c>
      <c r="D27" s="403">
        <v>16509</v>
      </c>
      <c r="E27" s="403">
        <v>16639</v>
      </c>
      <c r="F27" s="403">
        <v>16803</v>
      </c>
      <c r="G27" s="403">
        <v>16960</v>
      </c>
      <c r="H27" s="403">
        <v>16656</v>
      </c>
      <c r="I27" s="403">
        <v>17101</v>
      </c>
      <c r="J27" s="403">
        <v>16860</v>
      </c>
      <c r="K27" s="403">
        <v>17786</v>
      </c>
      <c r="L27" s="403">
        <v>18085</v>
      </c>
    </row>
    <row r="28" spans="1:12" ht="15" customHeight="1" x14ac:dyDescent="0.2">
      <c r="A28" s="17" t="s">
        <v>231</v>
      </c>
      <c r="B28" s="403">
        <v>16513</v>
      </c>
      <c r="C28" s="403">
        <v>16818</v>
      </c>
      <c r="D28" s="403">
        <v>16844</v>
      </c>
      <c r="E28" s="403">
        <v>16907</v>
      </c>
      <c r="F28" s="403">
        <v>16939</v>
      </c>
      <c r="G28" s="403">
        <v>16868</v>
      </c>
      <c r="H28" s="403">
        <v>16454</v>
      </c>
      <c r="I28" s="403">
        <v>16561</v>
      </c>
      <c r="J28" s="403">
        <v>16084</v>
      </c>
      <c r="K28" s="403">
        <v>17115</v>
      </c>
      <c r="L28" s="403">
        <v>17511.000000000004</v>
      </c>
    </row>
    <row r="29" spans="1:12" ht="15" customHeight="1" x14ac:dyDescent="0.2">
      <c r="A29" s="339" t="s">
        <v>232</v>
      </c>
      <c r="B29" s="404">
        <v>3087</v>
      </c>
      <c r="C29" s="404">
        <v>3079</v>
      </c>
      <c r="D29" s="404">
        <v>3085</v>
      </c>
      <c r="E29" s="404">
        <v>3145</v>
      </c>
      <c r="F29" s="404">
        <v>3176</v>
      </c>
      <c r="G29" s="404">
        <v>3187</v>
      </c>
      <c r="H29" s="404">
        <v>3177</v>
      </c>
      <c r="I29" s="404">
        <v>3249</v>
      </c>
      <c r="J29" s="404">
        <v>3219</v>
      </c>
      <c r="K29" s="404">
        <v>3368</v>
      </c>
      <c r="L29" s="404">
        <v>3451</v>
      </c>
    </row>
    <row r="30" spans="1:12" ht="15" customHeight="1" x14ac:dyDescent="0.2">
      <c r="A30" s="339" t="s">
        <v>233</v>
      </c>
      <c r="B30" s="404">
        <v>3977</v>
      </c>
      <c r="C30" s="404">
        <v>4090</v>
      </c>
      <c r="D30" s="404">
        <v>4123</v>
      </c>
      <c r="E30" s="404">
        <v>4152</v>
      </c>
      <c r="F30" s="404">
        <v>4217</v>
      </c>
      <c r="G30" s="404">
        <v>4208</v>
      </c>
      <c r="H30" s="404">
        <v>4100</v>
      </c>
      <c r="I30" s="404">
        <v>4108</v>
      </c>
      <c r="J30" s="404">
        <v>4065</v>
      </c>
      <c r="K30" s="404">
        <v>4263</v>
      </c>
      <c r="L30" s="404">
        <v>4493</v>
      </c>
    </row>
    <row r="31" spans="1:12" ht="15" customHeight="1" x14ac:dyDescent="0.2">
      <c r="A31" s="339" t="s">
        <v>234</v>
      </c>
      <c r="B31" s="404">
        <v>3471</v>
      </c>
      <c r="C31" s="404">
        <v>3518</v>
      </c>
      <c r="D31" s="404">
        <v>3504</v>
      </c>
      <c r="E31" s="404">
        <v>3523</v>
      </c>
      <c r="F31" s="404">
        <v>3473</v>
      </c>
      <c r="G31" s="404">
        <v>3444</v>
      </c>
      <c r="H31" s="404">
        <v>3298</v>
      </c>
      <c r="I31" s="404">
        <v>3302</v>
      </c>
      <c r="J31" s="404">
        <v>3192</v>
      </c>
      <c r="K31" s="404">
        <v>3433</v>
      </c>
      <c r="L31" s="404">
        <v>3430.0000000000005</v>
      </c>
    </row>
    <row r="32" spans="1:12" ht="15" customHeight="1" x14ac:dyDescent="0.2">
      <c r="A32" s="339" t="s">
        <v>235</v>
      </c>
      <c r="B32" s="404">
        <v>5978</v>
      </c>
      <c r="C32" s="404">
        <v>6131</v>
      </c>
      <c r="D32" s="404">
        <v>6132</v>
      </c>
      <c r="E32" s="404">
        <v>6087</v>
      </c>
      <c r="F32" s="404">
        <v>6073</v>
      </c>
      <c r="G32" s="404">
        <v>6029</v>
      </c>
      <c r="H32" s="404">
        <v>5879</v>
      </c>
      <c r="I32" s="404">
        <v>5902</v>
      </c>
      <c r="J32" s="404">
        <v>5608</v>
      </c>
      <c r="K32" s="404">
        <v>6051</v>
      </c>
      <c r="L32" s="404">
        <v>6137</v>
      </c>
    </row>
    <row r="33" spans="1:12" s="20" customFormat="1" ht="15" customHeight="1" x14ac:dyDescent="0.2">
      <c r="A33" s="19" t="s">
        <v>236</v>
      </c>
      <c r="B33" s="406">
        <v>18636</v>
      </c>
      <c r="C33" s="406">
        <v>19056</v>
      </c>
      <c r="D33" s="406">
        <v>19415</v>
      </c>
      <c r="E33" s="406">
        <v>19902</v>
      </c>
      <c r="F33" s="406">
        <v>20073</v>
      </c>
      <c r="G33" s="406">
        <v>20768</v>
      </c>
      <c r="H33" s="406">
        <v>20888</v>
      </c>
      <c r="I33" s="406">
        <v>20366</v>
      </c>
      <c r="J33" s="406">
        <v>19836</v>
      </c>
      <c r="K33" s="406">
        <v>20699</v>
      </c>
      <c r="L33" s="406">
        <v>22034</v>
      </c>
    </row>
    <row r="34" spans="1:12" ht="15" customHeight="1" x14ac:dyDescent="0.2">
      <c r="A34" s="21" t="s">
        <v>137</v>
      </c>
      <c r="B34" s="18"/>
      <c r="C34" s="18"/>
      <c r="D34" s="18"/>
      <c r="E34" s="18"/>
      <c r="F34" s="18"/>
      <c r="G34" s="18"/>
      <c r="H34" s="18"/>
      <c r="I34" s="18"/>
      <c r="J34" s="18"/>
      <c r="K34" s="18"/>
      <c r="L34" s="18"/>
    </row>
  </sheetData>
  <mergeCells count="1">
    <mergeCell ref="A1:L1"/>
  </mergeCells>
  <conditionalFormatting sqref="B34:C34 B5:K33">
    <cfRule type="cellIs" dxfId="1147" priority="11" operator="equal">
      <formula>0</formula>
    </cfRule>
  </conditionalFormatting>
  <conditionalFormatting sqref="D34">
    <cfRule type="cellIs" dxfId="1146" priority="10" operator="equal">
      <formula>0</formula>
    </cfRule>
  </conditionalFormatting>
  <conditionalFormatting sqref="G34">
    <cfRule type="cellIs" dxfId="1145" priority="9" operator="equal">
      <formula>0</formula>
    </cfRule>
  </conditionalFormatting>
  <conditionalFormatting sqref="E34">
    <cfRule type="cellIs" dxfId="1144" priority="8" operator="equal">
      <formula>0</formula>
    </cfRule>
  </conditionalFormatting>
  <conditionalFormatting sqref="F34">
    <cfRule type="cellIs" dxfId="1143" priority="7" operator="equal">
      <formula>0</formula>
    </cfRule>
  </conditionalFormatting>
  <conditionalFormatting sqref="H34">
    <cfRule type="cellIs" dxfId="1142" priority="6" operator="equal">
      <formula>0</formula>
    </cfRule>
  </conditionalFormatting>
  <conditionalFormatting sqref="I34">
    <cfRule type="cellIs" dxfId="1141" priority="5" operator="equal">
      <formula>0</formula>
    </cfRule>
  </conditionalFormatting>
  <conditionalFormatting sqref="J34">
    <cfRule type="cellIs" dxfId="1140" priority="4" operator="equal">
      <formula>0</formula>
    </cfRule>
  </conditionalFormatting>
  <conditionalFormatting sqref="K34">
    <cfRule type="cellIs" dxfId="1139" priority="3" operator="equal">
      <formula>0</formula>
    </cfRule>
  </conditionalFormatting>
  <conditionalFormatting sqref="L5:L33">
    <cfRule type="cellIs" dxfId="1138" priority="2" operator="equal">
      <formula>0</formula>
    </cfRule>
  </conditionalFormatting>
  <conditionalFormatting sqref="L34">
    <cfRule type="cellIs" dxfId="1137" priority="1" operator="equal">
      <formula>0</formula>
    </cfRule>
  </conditionalFormatting>
  <printOptions horizontalCentered="1"/>
  <pageMargins left="0.27559055118110237" right="0.27559055118110237" top="1.7716535433070868" bottom="0.47244094488188981" header="0.19685039370078741" footer="0.19685039370078741"/>
  <pageSetup paperSize="9" scale="94" orientation="portrait" r:id="rId1"/>
  <headerFooter>
    <oddHeader>&amp;C&amp;G</oddHeader>
  </headerFooter>
  <drawing r:id="rId2"/>
  <legacyDrawingHF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Folha28">
    <tabColor theme="5" tint="0.39997558519241921"/>
  </sheetPr>
  <dimension ref="A1"/>
  <sheetViews>
    <sheetView showGridLines="0" topLeftCell="A19" workbookViewId="0">
      <selection activeCell="A28" sqref="A28"/>
    </sheetView>
  </sheetViews>
  <sheetFormatPr defaultColWidth="8.7109375" defaultRowHeight="15" x14ac:dyDescent="0.25"/>
  <cols>
    <col min="1" max="16384" width="8.7109375" style="333"/>
  </cols>
  <sheetData/>
  <pageMargins left="0.19685039370078741" right="0" top="0.74803149606299213" bottom="0.74803149606299213" header="0.31496062992125984" footer="0.31496062992125984"/>
  <pageSetup paperSize="9" orientation="portrait" horizontalDpi="300" verticalDpi="300"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Folha11">
    <tabColor indexed="25"/>
    <pageSetUpPr fitToPage="1"/>
  </sheetPr>
  <dimension ref="A1:M51"/>
  <sheetViews>
    <sheetView showGridLines="0" workbookViewId="0">
      <selection sqref="A1:M1"/>
    </sheetView>
  </sheetViews>
  <sheetFormatPr defaultColWidth="9.140625" defaultRowHeight="11.25" x14ac:dyDescent="0.2"/>
  <cols>
    <col min="1" max="1" width="2" style="129" customWidth="1"/>
    <col min="2" max="2" width="27.85546875" style="129" customWidth="1"/>
    <col min="3" max="13" width="7.5703125" style="129" customWidth="1"/>
    <col min="14" max="16384" width="9.140625" style="129"/>
  </cols>
  <sheetData>
    <row r="1" spans="1:13" s="125" customFormat="1" ht="28.5" customHeight="1" x14ac:dyDescent="0.2">
      <c r="A1" s="473" t="s">
        <v>363</v>
      </c>
      <c r="B1" s="473"/>
      <c r="C1" s="473"/>
      <c r="D1" s="473"/>
      <c r="E1" s="473"/>
      <c r="F1" s="473"/>
      <c r="G1" s="473"/>
      <c r="H1" s="473"/>
      <c r="I1" s="473"/>
      <c r="J1" s="473"/>
      <c r="K1" s="473"/>
      <c r="L1" s="473"/>
      <c r="M1" s="473"/>
    </row>
    <row r="2" spans="1:13" s="114" customFormat="1" ht="15" customHeight="1" x14ac:dyDescent="0.2">
      <c r="A2" s="167"/>
      <c r="B2" s="167"/>
      <c r="C2" s="165"/>
      <c r="D2" s="165"/>
      <c r="E2" s="165"/>
      <c r="F2" s="165"/>
      <c r="G2" s="165"/>
      <c r="H2" s="165"/>
      <c r="I2" s="165"/>
      <c r="J2" s="165"/>
      <c r="K2" s="165"/>
      <c r="L2" s="165"/>
      <c r="M2" s="165"/>
    </row>
    <row r="3" spans="1:13" s="114" customFormat="1" ht="15" customHeight="1" x14ac:dyDescent="0.2">
      <c r="A3" s="166" t="s">
        <v>43</v>
      </c>
      <c r="B3" s="168"/>
      <c r="C3" s="165"/>
      <c r="D3" s="165"/>
      <c r="E3" s="165"/>
      <c r="F3" s="165"/>
      <c r="G3" s="165"/>
      <c r="H3" s="165"/>
      <c r="I3" s="165"/>
      <c r="J3" s="165"/>
      <c r="K3" s="165"/>
      <c r="L3" s="165"/>
      <c r="M3" s="165"/>
    </row>
    <row r="4" spans="1:13" s="114" customFormat="1" ht="28.5" customHeight="1" thickBot="1" x14ac:dyDescent="0.25">
      <c r="A4" s="196" t="s">
        <v>1</v>
      </c>
      <c r="B4" s="196"/>
      <c r="C4" s="6">
        <v>2013</v>
      </c>
      <c r="D4" s="6">
        <v>2014</v>
      </c>
      <c r="E4" s="6">
        <v>2015</v>
      </c>
      <c r="F4" s="6">
        <v>2016</v>
      </c>
      <c r="G4" s="6">
        <v>2017</v>
      </c>
      <c r="H4" s="6">
        <v>2018</v>
      </c>
      <c r="I4" s="6">
        <v>2019</v>
      </c>
      <c r="J4" s="6">
        <v>2020</v>
      </c>
      <c r="K4" s="6">
        <v>2021</v>
      </c>
      <c r="L4" s="6">
        <v>2022</v>
      </c>
      <c r="M4" s="6">
        <v>2023</v>
      </c>
    </row>
    <row r="5" spans="1:13" s="114" customFormat="1" ht="16.5" customHeight="1" thickTop="1" x14ac:dyDescent="0.2">
      <c r="A5" s="34" t="s">
        <v>44</v>
      </c>
      <c r="B5" s="194"/>
      <c r="C5" s="7">
        <v>2555676</v>
      </c>
      <c r="D5" s="7">
        <v>2636881</v>
      </c>
      <c r="E5" s="7">
        <v>2716011</v>
      </c>
      <c r="F5" s="7">
        <v>2819978</v>
      </c>
      <c r="G5" s="7">
        <v>2946903</v>
      </c>
      <c r="H5" s="7">
        <v>3060489</v>
      </c>
      <c r="I5" s="7">
        <v>3110949</v>
      </c>
      <c r="J5" s="7">
        <v>3085566</v>
      </c>
      <c r="K5" s="7">
        <v>3102345</v>
      </c>
      <c r="L5" s="7">
        <v>3337082</v>
      </c>
      <c r="M5" s="7">
        <v>3489583</v>
      </c>
    </row>
    <row r="6" spans="1:13" s="114" customFormat="1" ht="16.5" customHeight="1" x14ac:dyDescent="0.2">
      <c r="A6" s="194" t="s">
        <v>74</v>
      </c>
      <c r="B6" s="306" t="s">
        <v>171</v>
      </c>
      <c r="C6" s="7">
        <v>57477</v>
      </c>
      <c r="D6" s="7">
        <v>59974</v>
      </c>
      <c r="E6" s="7">
        <v>62767</v>
      </c>
      <c r="F6" s="7">
        <v>66231</v>
      </c>
      <c r="G6" s="7">
        <v>67785</v>
      </c>
      <c r="H6" s="7">
        <v>71264</v>
      </c>
      <c r="I6" s="7">
        <v>72158</v>
      </c>
      <c r="J6" s="7">
        <v>76190</v>
      </c>
      <c r="K6" s="7">
        <v>74598</v>
      </c>
      <c r="L6" s="7">
        <v>80596</v>
      </c>
      <c r="M6" s="7">
        <v>84693</v>
      </c>
    </row>
    <row r="7" spans="1:13" s="114" customFormat="1" ht="12.75" customHeight="1" x14ac:dyDescent="0.2">
      <c r="A7" s="194" t="s">
        <v>75</v>
      </c>
      <c r="B7" s="306" t="s">
        <v>103</v>
      </c>
      <c r="C7" s="7">
        <v>8685</v>
      </c>
      <c r="D7" s="7">
        <v>8514</v>
      </c>
      <c r="E7" s="7">
        <v>8479</v>
      </c>
      <c r="F7" s="7">
        <v>8384</v>
      </c>
      <c r="G7" s="7">
        <v>8723</v>
      </c>
      <c r="H7" s="7">
        <v>8644</v>
      </c>
      <c r="I7" s="7">
        <v>8455</v>
      </c>
      <c r="J7" s="7">
        <v>8318</v>
      </c>
      <c r="K7" s="7">
        <v>8437</v>
      </c>
      <c r="L7" s="7">
        <v>8822</v>
      </c>
      <c r="M7" s="7">
        <v>9420</v>
      </c>
    </row>
    <row r="8" spans="1:13" s="114" customFormat="1" ht="16.5" customHeight="1" x14ac:dyDescent="0.2">
      <c r="A8" s="194" t="s">
        <v>76</v>
      </c>
      <c r="B8" s="306" t="s">
        <v>102</v>
      </c>
      <c r="C8" s="7">
        <v>566564</v>
      </c>
      <c r="D8" s="7">
        <v>583685</v>
      </c>
      <c r="E8" s="7">
        <v>598482</v>
      </c>
      <c r="F8" s="7">
        <v>615556</v>
      </c>
      <c r="G8" s="7">
        <v>639429</v>
      </c>
      <c r="H8" s="7">
        <v>659459</v>
      </c>
      <c r="I8" s="7">
        <v>650638</v>
      </c>
      <c r="J8" s="7">
        <v>639517</v>
      </c>
      <c r="K8" s="7">
        <v>636329</v>
      </c>
      <c r="L8" s="7">
        <v>667361</v>
      </c>
      <c r="M8" s="7">
        <v>675754</v>
      </c>
    </row>
    <row r="9" spans="1:13" s="114" customFormat="1" ht="12.75" customHeight="1" x14ac:dyDescent="0.2">
      <c r="A9" s="104"/>
      <c r="B9" s="103" t="s">
        <v>89</v>
      </c>
      <c r="C9" s="354">
        <v>72788</v>
      </c>
      <c r="D9" s="354">
        <v>74615</v>
      </c>
      <c r="E9" s="354">
        <v>75933</v>
      </c>
      <c r="F9" s="354">
        <v>77704</v>
      </c>
      <c r="G9" s="354">
        <v>79619</v>
      </c>
      <c r="H9" s="354">
        <v>79921</v>
      </c>
      <c r="I9" s="354">
        <v>80556</v>
      </c>
      <c r="J9" s="354">
        <v>78649</v>
      </c>
      <c r="K9" s="354">
        <v>77825</v>
      </c>
      <c r="L9" s="354">
        <v>81302</v>
      </c>
      <c r="M9" s="354">
        <v>82509</v>
      </c>
    </row>
    <row r="10" spans="1:13" s="114" customFormat="1" ht="12.75" customHeight="1" x14ac:dyDescent="0.2">
      <c r="A10" s="104"/>
      <c r="B10" s="103" t="s">
        <v>90</v>
      </c>
      <c r="C10" s="354">
        <v>11682</v>
      </c>
      <c r="D10" s="354">
        <v>11814</v>
      </c>
      <c r="E10" s="354">
        <v>11868</v>
      </c>
      <c r="F10" s="354">
        <v>12215</v>
      </c>
      <c r="G10" s="354">
        <v>12419</v>
      </c>
      <c r="H10" s="354">
        <v>13246</v>
      </c>
      <c r="I10" s="354">
        <v>13756</v>
      </c>
      <c r="J10" s="354">
        <v>12984</v>
      </c>
      <c r="K10" s="354">
        <v>12838</v>
      </c>
      <c r="L10" s="354">
        <v>13817</v>
      </c>
      <c r="M10" s="354">
        <v>14153</v>
      </c>
    </row>
    <row r="11" spans="1:13" s="114" customFormat="1" ht="12.75" customHeight="1" x14ac:dyDescent="0.2">
      <c r="A11" s="104"/>
      <c r="B11" s="103" t="s">
        <v>91</v>
      </c>
      <c r="C11" s="354">
        <v>432</v>
      </c>
      <c r="D11" s="354">
        <v>448</v>
      </c>
      <c r="E11" s="354">
        <v>517</v>
      </c>
      <c r="F11" s="354">
        <v>482</v>
      </c>
      <c r="G11" s="354">
        <v>495</v>
      </c>
      <c r="H11" s="354">
        <v>484</v>
      </c>
      <c r="I11" s="354">
        <v>488</v>
      </c>
      <c r="J11" s="354">
        <v>487</v>
      </c>
      <c r="K11" s="354">
        <v>465</v>
      </c>
      <c r="L11" s="354">
        <v>471</v>
      </c>
      <c r="M11" s="354">
        <v>455</v>
      </c>
    </row>
    <row r="12" spans="1:13" s="114" customFormat="1" ht="12.75" customHeight="1" x14ac:dyDescent="0.2">
      <c r="A12" s="104"/>
      <c r="B12" s="103" t="s">
        <v>0</v>
      </c>
      <c r="C12" s="354">
        <v>40676</v>
      </c>
      <c r="D12" s="354">
        <v>41824</v>
      </c>
      <c r="E12" s="354">
        <v>42910</v>
      </c>
      <c r="F12" s="354">
        <v>42135</v>
      </c>
      <c r="G12" s="354">
        <v>42600</v>
      </c>
      <c r="H12" s="354">
        <v>43189</v>
      </c>
      <c r="I12" s="354">
        <v>41474</v>
      </c>
      <c r="J12" s="354">
        <v>40066</v>
      </c>
      <c r="K12" s="354">
        <v>40372</v>
      </c>
      <c r="L12" s="354">
        <v>42726</v>
      </c>
      <c r="M12" s="354">
        <v>42213</v>
      </c>
    </row>
    <row r="13" spans="1:13" s="114" customFormat="1" ht="12.75" customHeight="1" x14ac:dyDescent="0.2">
      <c r="A13" s="104"/>
      <c r="B13" s="103" t="s">
        <v>92</v>
      </c>
      <c r="C13" s="354">
        <v>72574</v>
      </c>
      <c r="D13" s="354">
        <v>77085</v>
      </c>
      <c r="E13" s="354">
        <v>78730</v>
      </c>
      <c r="F13" s="354">
        <v>79880</v>
      </c>
      <c r="G13" s="354">
        <v>80607</v>
      </c>
      <c r="H13" s="354">
        <v>79392</v>
      </c>
      <c r="I13" s="354">
        <v>73192</v>
      </c>
      <c r="J13" s="354">
        <v>69965</v>
      </c>
      <c r="K13" s="354">
        <v>67155</v>
      </c>
      <c r="L13" s="354">
        <v>69672</v>
      </c>
      <c r="M13" s="354">
        <v>66874</v>
      </c>
    </row>
    <row r="14" spans="1:13" s="114" customFormat="1" ht="12.75" customHeight="1" x14ac:dyDescent="0.2">
      <c r="A14" s="104"/>
      <c r="B14" s="103" t="s">
        <v>145</v>
      </c>
      <c r="C14" s="354">
        <v>44898</v>
      </c>
      <c r="D14" s="354">
        <v>47431</v>
      </c>
      <c r="E14" s="354">
        <v>47504</v>
      </c>
      <c r="F14" s="354">
        <v>49072</v>
      </c>
      <c r="G14" s="354">
        <v>49394</v>
      </c>
      <c r="H14" s="354">
        <v>48101</v>
      </c>
      <c r="I14" s="354">
        <v>44197</v>
      </c>
      <c r="J14" s="354">
        <v>42179</v>
      </c>
      <c r="K14" s="354">
        <v>42028</v>
      </c>
      <c r="L14" s="354">
        <v>44151</v>
      </c>
      <c r="M14" s="354">
        <v>40997</v>
      </c>
    </row>
    <row r="15" spans="1:13" s="114" customFormat="1" ht="12.75" customHeight="1" x14ac:dyDescent="0.2">
      <c r="A15" s="104"/>
      <c r="B15" s="103" t="s">
        <v>146</v>
      </c>
      <c r="C15" s="354">
        <v>23544</v>
      </c>
      <c r="D15" s="354">
        <v>23825</v>
      </c>
      <c r="E15" s="354">
        <v>24278</v>
      </c>
      <c r="F15" s="354">
        <v>24256</v>
      </c>
      <c r="G15" s="354">
        <v>24754</v>
      </c>
      <c r="H15" s="354">
        <v>25549</v>
      </c>
      <c r="I15" s="354">
        <v>25543</v>
      </c>
      <c r="J15" s="354">
        <v>24550</v>
      </c>
      <c r="K15" s="354">
        <v>24481</v>
      </c>
      <c r="L15" s="354">
        <v>25724</v>
      </c>
      <c r="M15" s="354">
        <v>26253</v>
      </c>
    </row>
    <row r="16" spans="1:13" s="114" customFormat="1" ht="12.75" customHeight="1" x14ac:dyDescent="0.2">
      <c r="A16" s="104"/>
      <c r="B16" s="103" t="s">
        <v>147</v>
      </c>
      <c r="C16" s="354">
        <v>10737</v>
      </c>
      <c r="D16" s="354">
        <v>10847</v>
      </c>
      <c r="E16" s="354">
        <v>10539</v>
      </c>
      <c r="F16" s="354">
        <v>11104</v>
      </c>
      <c r="G16" s="354">
        <v>11561</v>
      </c>
      <c r="H16" s="354">
        <v>12847</v>
      </c>
      <c r="I16" s="354">
        <v>12747</v>
      </c>
      <c r="J16" s="354">
        <v>13114</v>
      </c>
      <c r="K16" s="354">
        <v>13211</v>
      </c>
      <c r="L16" s="354">
        <v>13751</v>
      </c>
      <c r="M16" s="354">
        <v>13955</v>
      </c>
    </row>
    <row r="17" spans="1:13" s="114" customFormat="1" ht="12.75" customHeight="1" x14ac:dyDescent="0.2">
      <c r="A17" s="104"/>
      <c r="B17" s="103" t="s">
        <v>148</v>
      </c>
      <c r="C17" s="354">
        <v>12810</v>
      </c>
      <c r="D17" s="354">
        <v>12847</v>
      </c>
      <c r="E17" s="354">
        <v>12797</v>
      </c>
      <c r="F17" s="354">
        <v>12836</v>
      </c>
      <c r="G17" s="354">
        <v>12885</v>
      </c>
      <c r="H17" s="354">
        <v>12704</v>
      </c>
      <c r="I17" s="354">
        <v>12087</v>
      </c>
      <c r="J17" s="354">
        <v>11683</v>
      </c>
      <c r="K17" s="354">
        <v>11406</v>
      </c>
      <c r="L17" s="354">
        <v>11948</v>
      </c>
      <c r="M17" s="354">
        <v>11580</v>
      </c>
    </row>
    <row r="18" spans="1:13" s="114" customFormat="1" ht="12.75" customHeight="1" x14ac:dyDescent="0.2">
      <c r="A18" s="104"/>
      <c r="B18" s="103" t="s">
        <v>149</v>
      </c>
      <c r="C18" s="354">
        <v>2072</v>
      </c>
      <c r="D18" s="354">
        <v>1982</v>
      </c>
      <c r="E18" s="354">
        <v>1852</v>
      </c>
      <c r="F18" s="354">
        <v>1850</v>
      </c>
      <c r="G18" s="354">
        <v>1816</v>
      </c>
      <c r="H18" s="354">
        <v>1812</v>
      </c>
      <c r="I18" s="354">
        <v>1737</v>
      </c>
      <c r="J18" s="354">
        <v>1597</v>
      </c>
      <c r="K18" s="354">
        <v>1318</v>
      </c>
      <c r="L18" s="354">
        <v>1449</v>
      </c>
      <c r="M18" s="354">
        <v>1504</v>
      </c>
    </row>
    <row r="19" spans="1:13" s="114" customFormat="1" ht="12.75" customHeight="1" x14ac:dyDescent="0.2">
      <c r="A19" s="104"/>
      <c r="B19" s="103" t="s">
        <v>150</v>
      </c>
      <c r="C19" s="354">
        <v>11049</v>
      </c>
      <c r="D19" s="354">
        <v>11214</v>
      </c>
      <c r="E19" s="354">
        <v>11337</v>
      </c>
      <c r="F19" s="354">
        <v>11725</v>
      </c>
      <c r="G19" s="354">
        <v>11746</v>
      </c>
      <c r="H19" s="354">
        <v>12212</v>
      </c>
      <c r="I19" s="354">
        <v>11991</v>
      </c>
      <c r="J19" s="354">
        <v>12152</v>
      </c>
      <c r="K19" s="354">
        <v>12604</v>
      </c>
      <c r="L19" s="354">
        <v>13066</v>
      </c>
      <c r="M19" s="354">
        <v>13264</v>
      </c>
    </row>
    <row r="20" spans="1:13" s="114" customFormat="1" ht="12.75" customHeight="1" x14ac:dyDescent="0.2">
      <c r="A20" s="104"/>
      <c r="B20" s="103" t="s">
        <v>159</v>
      </c>
      <c r="C20" s="354">
        <v>6198</v>
      </c>
      <c r="D20" s="354">
        <v>6419</v>
      </c>
      <c r="E20" s="354">
        <v>6654</v>
      </c>
      <c r="F20" s="354">
        <v>7072</v>
      </c>
      <c r="G20" s="354">
        <v>7606</v>
      </c>
      <c r="H20" s="354">
        <v>8271</v>
      </c>
      <c r="I20" s="354">
        <v>8946</v>
      </c>
      <c r="J20" s="354">
        <v>9437</v>
      </c>
      <c r="K20" s="354">
        <v>9677</v>
      </c>
      <c r="L20" s="354">
        <v>10327</v>
      </c>
      <c r="M20" s="354">
        <v>10862</v>
      </c>
    </row>
    <row r="21" spans="1:13" s="114" customFormat="1" ht="12.75" customHeight="1" x14ac:dyDescent="0.2">
      <c r="A21" s="104"/>
      <c r="B21" s="103" t="s">
        <v>151</v>
      </c>
      <c r="C21" s="354">
        <v>22411</v>
      </c>
      <c r="D21" s="354">
        <v>23382</v>
      </c>
      <c r="E21" s="354">
        <v>24581</v>
      </c>
      <c r="F21" s="354">
        <v>25547</v>
      </c>
      <c r="G21" s="354">
        <v>27653</v>
      </c>
      <c r="H21" s="354">
        <v>28666</v>
      </c>
      <c r="I21" s="354">
        <v>29832</v>
      </c>
      <c r="J21" s="354">
        <v>30199</v>
      </c>
      <c r="K21" s="354">
        <v>29926</v>
      </c>
      <c r="L21" s="354">
        <v>28544</v>
      </c>
      <c r="M21" s="354">
        <v>28541</v>
      </c>
    </row>
    <row r="22" spans="1:13" s="114" customFormat="1" ht="12.75" customHeight="1" x14ac:dyDescent="0.2">
      <c r="A22" s="104"/>
      <c r="B22" s="103" t="s">
        <v>158</v>
      </c>
      <c r="C22" s="354">
        <v>34345</v>
      </c>
      <c r="D22" s="354">
        <v>34935</v>
      </c>
      <c r="E22" s="354">
        <v>35393</v>
      </c>
      <c r="F22" s="354">
        <v>36342</v>
      </c>
      <c r="G22" s="354">
        <v>37733</v>
      </c>
      <c r="H22" s="354">
        <v>38276</v>
      </c>
      <c r="I22" s="354">
        <v>38270</v>
      </c>
      <c r="J22" s="354">
        <v>38700</v>
      </c>
      <c r="K22" s="354">
        <v>40168</v>
      </c>
      <c r="L22" s="354">
        <v>40818</v>
      </c>
      <c r="M22" s="354">
        <v>41111</v>
      </c>
    </row>
    <row r="23" spans="1:13" s="114" customFormat="1" ht="12.75" customHeight="1" x14ac:dyDescent="0.2">
      <c r="A23" s="104"/>
      <c r="B23" s="103" t="s">
        <v>93</v>
      </c>
      <c r="C23" s="354">
        <v>7867</v>
      </c>
      <c r="D23" s="354">
        <v>7896</v>
      </c>
      <c r="E23" s="354">
        <v>8121</v>
      </c>
      <c r="F23" s="354">
        <v>8310</v>
      </c>
      <c r="G23" s="354">
        <v>8791</v>
      </c>
      <c r="H23" s="354">
        <v>8753</v>
      </c>
      <c r="I23" s="354">
        <v>8994</v>
      </c>
      <c r="J23" s="354">
        <v>8862</v>
      </c>
      <c r="K23" s="354">
        <v>9138</v>
      </c>
      <c r="L23" s="354">
        <v>9391</v>
      </c>
      <c r="M23" s="354">
        <v>9200</v>
      </c>
    </row>
    <row r="24" spans="1:13" s="114" customFormat="1" ht="12.75" customHeight="1" x14ac:dyDescent="0.2">
      <c r="A24" s="104"/>
      <c r="B24" s="103" t="s">
        <v>156</v>
      </c>
      <c r="C24" s="354">
        <v>65163</v>
      </c>
      <c r="D24" s="354">
        <v>66933</v>
      </c>
      <c r="E24" s="354">
        <v>69079</v>
      </c>
      <c r="F24" s="354">
        <v>72491</v>
      </c>
      <c r="G24" s="354">
        <v>75996</v>
      </c>
      <c r="H24" s="354">
        <v>80055</v>
      </c>
      <c r="I24" s="354">
        <v>80462</v>
      </c>
      <c r="J24" s="354">
        <v>80997</v>
      </c>
      <c r="K24" s="354">
        <v>81797</v>
      </c>
      <c r="L24" s="354">
        <v>86266</v>
      </c>
      <c r="M24" s="354">
        <v>88417</v>
      </c>
    </row>
    <row r="25" spans="1:13" s="114" customFormat="1" ht="12.75" customHeight="1" x14ac:dyDescent="0.2">
      <c r="A25" s="104"/>
      <c r="B25" s="103" t="s">
        <v>157</v>
      </c>
      <c r="C25" s="354">
        <v>9018</v>
      </c>
      <c r="D25" s="354">
        <v>9627</v>
      </c>
      <c r="E25" s="354">
        <v>9466</v>
      </c>
      <c r="F25" s="354">
        <v>9894</v>
      </c>
      <c r="G25" s="354">
        <v>11097</v>
      </c>
      <c r="H25" s="354">
        <v>12182</v>
      </c>
      <c r="I25" s="354">
        <v>12736</v>
      </c>
      <c r="J25" s="354">
        <v>12550</v>
      </c>
      <c r="K25" s="354">
        <v>12284</v>
      </c>
      <c r="L25" s="354">
        <v>12614</v>
      </c>
      <c r="M25" s="354">
        <v>13751</v>
      </c>
    </row>
    <row r="26" spans="1:13" s="114" customFormat="1" ht="12.75" customHeight="1" x14ac:dyDescent="0.2">
      <c r="A26" s="104"/>
      <c r="B26" s="103" t="s">
        <v>152</v>
      </c>
      <c r="C26" s="354">
        <v>16895</v>
      </c>
      <c r="D26" s="354">
        <v>15645</v>
      </c>
      <c r="E26" s="354">
        <v>17501</v>
      </c>
      <c r="F26" s="354">
        <v>17302</v>
      </c>
      <c r="G26" s="354">
        <v>18400</v>
      </c>
      <c r="H26" s="354">
        <v>19235</v>
      </c>
      <c r="I26" s="354">
        <v>17947</v>
      </c>
      <c r="J26" s="354">
        <v>19219</v>
      </c>
      <c r="K26" s="354">
        <v>18297</v>
      </c>
      <c r="L26" s="354">
        <v>21199</v>
      </c>
      <c r="M26" s="354">
        <v>22491</v>
      </c>
    </row>
    <row r="27" spans="1:13" s="114" customFormat="1" ht="12.75" customHeight="1" x14ac:dyDescent="0.2">
      <c r="A27" s="104"/>
      <c r="B27" s="103" t="s">
        <v>160</v>
      </c>
      <c r="C27" s="354">
        <v>18983</v>
      </c>
      <c r="D27" s="354">
        <v>20331</v>
      </c>
      <c r="E27" s="354">
        <v>21309</v>
      </c>
      <c r="F27" s="354">
        <v>21378</v>
      </c>
      <c r="G27" s="354">
        <v>22227</v>
      </c>
      <c r="H27" s="354">
        <v>23169</v>
      </c>
      <c r="I27" s="354">
        <v>23425</v>
      </c>
      <c r="J27" s="354">
        <v>23519</v>
      </c>
      <c r="K27" s="354">
        <v>23685</v>
      </c>
      <c r="L27" s="354">
        <v>24837</v>
      </c>
      <c r="M27" s="354">
        <v>25205</v>
      </c>
    </row>
    <row r="28" spans="1:13" s="114" customFormat="1" ht="12.75" customHeight="1" x14ac:dyDescent="0.2">
      <c r="A28" s="104"/>
      <c r="B28" s="103" t="s">
        <v>153</v>
      </c>
      <c r="C28" s="354">
        <v>26846</v>
      </c>
      <c r="D28" s="354">
        <v>27289</v>
      </c>
      <c r="E28" s="354">
        <v>28445</v>
      </c>
      <c r="F28" s="354">
        <v>31757</v>
      </c>
      <c r="G28" s="354">
        <v>35600</v>
      </c>
      <c r="H28" s="354">
        <v>41536</v>
      </c>
      <c r="I28" s="354">
        <v>41668</v>
      </c>
      <c r="J28" s="354">
        <v>39890</v>
      </c>
      <c r="K28" s="354">
        <v>39290</v>
      </c>
      <c r="L28" s="354">
        <v>39255</v>
      </c>
      <c r="M28" s="354">
        <v>42945</v>
      </c>
    </row>
    <row r="29" spans="1:13" s="126" customFormat="1" ht="12.75" customHeight="1" x14ac:dyDescent="0.2">
      <c r="A29" s="104"/>
      <c r="B29" s="103" t="s">
        <v>161</v>
      </c>
      <c r="C29" s="354">
        <v>3671</v>
      </c>
      <c r="D29" s="354">
        <v>3291</v>
      </c>
      <c r="E29" s="354">
        <v>3760</v>
      </c>
      <c r="F29" s="354">
        <v>4182</v>
      </c>
      <c r="G29" s="354">
        <v>4492</v>
      </c>
      <c r="H29" s="354">
        <v>5262</v>
      </c>
      <c r="I29" s="354">
        <v>6046</v>
      </c>
      <c r="J29" s="354">
        <v>5574</v>
      </c>
      <c r="K29" s="354">
        <v>6375</v>
      </c>
      <c r="L29" s="354">
        <v>7995</v>
      </c>
      <c r="M29" s="354">
        <v>7503</v>
      </c>
    </row>
    <row r="30" spans="1:13" s="114" customFormat="1" ht="12.75" customHeight="1" x14ac:dyDescent="0.2">
      <c r="A30" s="104"/>
      <c r="B30" s="103" t="s">
        <v>154</v>
      </c>
      <c r="C30" s="354">
        <v>24704</v>
      </c>
      <c r="D30" s="354">
        <v>25702</v>
      </c>
      <c r="E30" s="354">
        <v>26443</v>
      </c>
      <c r="F30" s="354">
        <v>27558</v>
      </c>
      <c r="G30" s="354">
        <v>29080</v>
      </c>
      <c r="H30" s="354">
        <v>30030</v>
      </c>
      <c r="I30" s="354">
        <v>29697</v>
      </c>
      <c r="J30" s="354">
        <v>30230</v>
      </c>
      <c r="K30" s="354">
        <v>29482</v>
      </c>
      <c r="L30" s="354">
        <v>32012</v>
      </c>
      <c r="M30" s="354">
        <v>32710</v>
      </c>
    </row>
    <row r="31" spans="1:13" s="114" customFormat="1" ht="12.75" customHeight="1" x14ac:dyDescent="0.2">
      <c r="A31" s="104"/>
      <c r="B31" s="103" t="s">
        <v>155</v>
      </c>
      <c r="C31" s="354">
        <v>10264</v>
      </c>
      <c r="D31" s="354">
        <v>10734</v>
      </c>
      <c r="E31" s="354">
        <v>11469</v>
      </c>
      <c r="F31" s="354">
        <v>11853</v>
      </c>
      <c r="G31" s="354">
        <v>12746</v>
      </c>
      <c r="H31" s="354">
        <v>12933</v>
      </c>
      <c r="I31" s="354">
        <v>12752</v>
      </c>
      <c r="J31" s="354">
        <v>13044</v>
      </c>
      <c r="K31" s="354">
        <v>11505</v>
      </c>
      <c r="L31" s="354">
        <v>14067</v>
      </c>
      <c r="M31" s="354">
        <v>15747</v>
      </c>
    </row>
    <row r="32" spans="1:13" s="114" customFormat="1" ht="12.75" customHeight="1" x14ac:dyDescent="0.2">
      <c r="A32" s="104"/>
      <c r="B32" s="103" t="s">
        <v>162</v>
      </c>
      <c r="C32" s="354">
        <v>16937</v>
      </c>
      <c r="D32" s="354">
        <v>17569</v>
      </c>
      <c r="E32" s="354">
        <v>17996</v>
      </c>
      <c r="F32" s="354">
        <v>18611</v>
      </c>
      <c r="G32" s="354">
        <v>20112</v>
      </c>
      <c r="H32" s="354">
        <v>21634</v>
      </c>
      <c r="I32" s="354">
        <v>22095</v>
      </c>
      <c r="J32" s="354">
        <v>19870</v>
      </c>
      <c r="K32" s="354">
        <v>21002</v>
      </c>
      <c r="L32" s="354">
        <v>21959</v>
      </c>
      <c r="M32" s="354">
        <v>23514</v>
      </c>
    </row>
    <row r="33" spans="1:13" s="114" customFormat="1" ht="16.5" customHeight="1" x14ac:dyDescent="0.2">
      <c r="A33" s="194" t="s">
        <v>77</v>
      </c>
      <c r="B33" s="306" t="s">
        <v>163</v>
      </c>
      <c r="C33" s="7">
        <v>6642</v>
      </c>
      <c r="D33" s="7">
        <v>6369</v>
      </c>
      <c r="E33" s="7">
        <v>6704</v>
      </c>
      <c r="F33" s="7">
        <v>6470</v>
      </c>
      <c r="G33" s="7">
        <v>6573</v>
      </c>
      <c r="H33" s="7">
        <v>6821</v>
      </c>
      <c r="I33" s="7">
        <v>6807</v>
      </c>
      <c r="J33" s="7">
        <v>6753</v>
      </c>
      <c r="K33" s="7">
        <v>6643</v>
      </c>
      <c r="L33" s="7">
        <v>6615</v>
      </c>
      <c r="M33" s="7">
        <v>7038</v>
      </c>
    </row>
    <row r="34" spans="1:13" s="114" customFormat="1" ht="12.75" customHeight="1" x14ac:dyDescent="0.2">
      <c r="A34" s="194" t="s">
        <v>78</v>
      </c>
      <c r="B34" s="306" t="s">
        <v>172</v>
      </c>
      <c r="C34" s="7">
        <v>20721</v>
      </c>
      <c r="D34" s="7">
        <v>20728</v>
      </c>
      <c r="E34" s="7">
        <v>21233</v>
      </c>
      <c r="F34" s="7">
        <v>22585</v>
      </c>
      <c r="G34" s="7">
        <v>23439</v>
      </c>
      <c r="H34" s="7">
        <v>23927</v>
      </c>
      <c r="I34" s="7">
        <v>25301</v>
      </c>
      <c r="J34" s="7">
        <v>26123</v>
      </c>
      <c r="K34" s="7">
        <v>27869</v>
      </c>
      <c r="L34" s="7">
        <v>29036</v>
      </c>
      <c r="M34" s="7">
        <v>29674</v>
      </c>
    </row>
    <row r="35" spans="1:13" s="114" customFormat="1" ht="12.75" customHeight="1" x14ac:dyDescent="0.2">
      <c r="A35" s="194" t="s">
        <v>79</v>
      </c>
      <c r="B35" s="306" t="s">
        <v>80</v>
      </c>
      <c r="C35" s="7">
        <v>197944</v>
      </c>
      <c r="D35" s="7">
        <v>197951</v>
      </c>
      <c r="E35" s="7">
        <v>198073</v>
      </c>
      <c r="F35" s="7">
        <v>203068</v>
      </c>
      <c r="G35" s="7">
        <v>215365</v>
      </c>
      <c r="H35" s="7">
        <v>227394</v>
      </c>
      <c r="I35" s="7">
        <v>241160</v>
      </c>
      <c r="J35" s="7">
        <v>254572</v>
      </c>
      <c r="K35" s="7">
        <v>256768</v>
      </c>
      <c r="L35" s="7">
        <v>277485</v>
      </c>
      <c r="M35" s="7">
        <v>300958</v>
      </c>
    </row>
    <row r="36" spans="1:13" s="114" customFormat="1" ht="12.75" customHeight="1" x14ac:dyDescent="0.2">
      <c r="A36" s="194" t="s">
        <v>81</v>
      </c>
      <c r="B36" s="306" t="s">
        <v>173</v>
      </c>
      <c r="C36" s="7">
        <v>501601</v>
      </c>
      <c r="D36" s="7">
        <v>513639</v>
      </c>
      <c r="E36" s="7">
        <v>528110</v>
      </c>
      <c r="F36" s="7">
        <v>541723</v>
      </c>
      <c r="G36" s="7">
        <v>556229</v>
      </c>
      <c r="H36" s="7">
        <v>571387</v>
      </c>
      <c r="I36" s="7">
        <v>585267</v>
      </c>
      <c r="J36" s="7">
        <v>572866</v>
      </c>
      <c r="K36" s="7">
        <v>579715</v>
      </c>
      <c r="L36" s="7">
        <v>606424</v>
      </c>
      <c r="M36" s="7">
        <v>624971</v>
      </c>
    </row>
    <row r="37" spans="1:13" s="114" customFormat="1" ht="12.75" customHeight="1" x14ac:dyDescent="0.2">
      <c r="A37" s="194" t="s">
        <v>54</v>
      </c>
      <c r="B37" s="306" t="s">
        <v>94</v>
      </c>
      <c r="C37" s="7">
        <v>124544</v>
      </c>
      <c r="D37" s="7">
        <v>130835</v>
      </c>
      <c r="E37" s="7">
        <v>134827</v>
      </c>
      <c r="F37" s="7">
        <v>140298</v>
      </c>
      <c r="G37" s="7">
        <v>147627</v>
      </c>
      <c r="H37" s="7">
        <v>153184</v>
      </c>
      <c r="I37" s="7">
        <v>154795</v>
      </c>
      <c r="J37" s="7">
        <v>153703</v>
      </c>
      <c r="K37" s="7">
        <v>150030</v>
      </c>
      <c r="L37" s="7">
        <v>157420</v>
      </c>
      <c r="M37" s="7">
        <v>167296</v>
      </c>
    </row>
    <row r="38" spans="1:13" s="114" customFormat="1" ht="12.75" customHeight="1" x14ac:dyDescent="0.2">
      <c r="A38" s="194" t="s">
        <v>10</v>
      </c>
      <c r="B38" s="306" t="s">
        <v>164</v>
      </c>
      <c r="C38" s="7">
        <v>184439</v>
      </c>
      <c r="D38" s="7">
        <v>193103</v>
      </c>
      <c r="E38" s="7">
        <v>207980</v>
      </c>
      <c r="F38" s="7">
        <v>223137</v>
      </c>
      <c r="G38" s="7">
        <v>243205</v>
      </c>
      <c r="H38" s="7">
        <v>261730</v>
      </c>
      <c r="I38" s="7">
        <v>270796</v>
      </c>
      <c r="J38" s="7">
        <v>233699</v>
      </c>
      <c r="K38" s="7">
        <v>239745</v>
      </c>
      <c r="L38" s="7">
        <v>279781</v>
      </c>
      <c r="M38" s="7">
        <v>307448</v>
      </c>
    </row>
    <row r="39" spans="1:13" ht="12.75" customHeight="1" x14ac:dyDescent="0.2">
      <c r="A39" s="194" t="s">
        <v>82</v>
      </c>
      <c r="B39" s="306" t="s">
        <v>170</v>
      </c>
      <c r="C39" s="7">
        <v>68157</v>
      </c>
      <c r="D39" s="7">
        <v>71993</v>
      </c>
      <c r="E39" s="7">
        <v>72956</v>
      </c>
      <c r="F39" s="7">
        <v>77039</v>
      </c>
      <c r="G39" s="7">
        <v>83632</v>
      </c>
      <c r="H39" s="7">
        <v>91709</v>
      </c>
      <c r="I39" s="7">
        <v>99727</v>
      </c>
      <c r="J39" s="7">
        <v>107652</v>
      </c>
      <c r="K39" s="7">
        <v>114093</v>
      </c>
      <c r="L39" s="7">
        <v>132730</v>
      </c>
      <c r="M39" s="7">
        <v>136036</v>
      </c>
    </row>
    <row r="40" spans="1:13" ht="12.75" customHeight="1" x14ac:dyDescent="0.2">
      <c r="A40" s="194" t="s">
        <v>83</v>
      </c>
      <c r="B40" s="306" t="s">
        <v>165</v>
      </c>
      <c r="C40" s="7">
        <v>83701</v>
      </c>
      <c r="D40" s="7">
        <v>82983</v>
      </c>
      <c r="E40" s="7">
        <v>81189</v>
      </c>
      <c r="F40" s="7">
        <v>79408</v>
      </c>
      <c r="G40" s="7">
        <v>78025</v>
      </c>
      <c r="H40" s="7">
        <v>78807</v>
      </c>
      <c r="I40" s="7">
        <v>72314</v>
      </c>
      <c r="J40" s="7">
        <v>78746</v>
      </c>
      <c r="K40" s="7">
        <v>77632</v>
      </c>
      <c r="L40" s="7">
        <v>80352</v>
      </c>
      <c r="M40" s="7">
        <v>83710</v>
      </c>
    </row>
    <row r="41" spans="1:13" ht="12.75" customHeight="1" x14ac:dyDescent="0.2">
      <c r="A41" s="194" t="s">
        <v>84</v>
      </c>
      <c r="B41" s="306" t="s">
        <v>104</v>
      </c>
      <c r="C41" s="7">
        <v>18455</v>
      </c>
      <c r="D41" s="7">
        <v>19960</v>
      </c>
      <c r="E41" s="7">
        <v>21488</v>
      </c>
      <c r="F41" s="7">
        <v>22728</v>
      </c>
      <c r="G41" s="7">
        <v>25240</v>
      </c>
      <c r="H41" s="7">
        <v>28146</v>
      </c>
      <c r="I41" s="7">
        <v>29700</v>
      </c>
      <c r="J41" s="7">
        <v>30554</v>
      </c>
      <c r="K41" s="7">
        <v>32205</v>
      </c>
      <c r="L41" s="7">
        <v>35036</v>
      </c>
      <c r="M41" s="7">
        <v>37963</v>
      </c>
    </row>
    <row r="42" spans="1:13" ht="12.75" customHeight="1" x14ac:dyDescent="0.2">
      <c r="A42" s="194" t="s">
        <v>55</v>
      </c>
      <c r="B42" s="306" t="s">
        <v>174</v>
      </c>
      <c r="C42" s="7">
        <v>111886</v>
      </c>
      <c r="D42" s="7">
        <v>120671</v>
      </c>
      <c r="E42" s="7">
        <v>125288</v>
      </c>
      <c r="F42" s="7">
        <v>127354</v>
      </c>
      <c r="G42" s="7">
        <v>128982</v>
      </c>
      <c r="H42" s="7">
        <v>139971</v>
      </c>
      <c r="I42" s="7">
        <v>148924</v>
      </c>
      <c r="J42" s="7">
        <v>150763</v>
      </c>
      <c r="K42" s="7">
        <v>156464</v>
      </c>
      <c r="L42" s="7">
        <v>177058</v>
      </c>
      <c r="M42" s="7">
        <v>191467</v>
      </c>
    </row>
    <row r="43" spans="1:13" ht="12.75" customHeight="1" x14ac:dyDescent="0.2">
      <c r="A43" s="194" t="s">
        <v>86</v>
      </c>
      <c r="B43" s="306" t="s">
        <v>168</v>
      </c>
      <c r="C43" s="7">
        <v>230370</v>
      </c>
      <c r="D43" s="7">
        <v>243964</v>
      </c>
      <c r="E43" s="7">
        <v>251590</v>
      </c>
      <c r="F43" s="7">
        <v>273459</v>
      </c>
      <c r="G43" s="7">
        <v>299479</v>
      </c>
      <c r="H43" s="7">
        <v>298771</v>
      </c>
      <c r="I43" s="7">
        <v>299376</v>
      </c>
      <c r="J43" s="7">
        <v>291316</v>
      </c>
      <c r="K43" s="7">
        <v>280916</v>
      </c>
      <c r="L43" s="7">
        <v>313802</v>
      </c>
      <c r="M43" s="7">
        <v>329658</v>
      </c>
    </row>
    <row r="44" spans="1:13" ht="12.75" customHeight="1" x14ac:dyDescent="0.2">
      <c r="A44" s="194" t="s">
        <v>87</v>
      </c>
      <c r="B44" s="306" t="s">
        <v>169</v>
      </c>
      <c r="C44" s="7">
        <v>10265</v>
      </c>
      <c r="D44" s="7">
        <v>10823</v>
      </c>
      <c r="E44" s="7">
        <v>10646</v>
      </c>
      <c r="F44" s="7">
        <v>10719</v>
      </c>
      <c r="G44" s="7">
        <v>11285</v>
      </c>
      <c r="H44" s="7">
        <v>11658</v>
      </c>
      <c r="I44" s="7">
        <v>11877</v>
      </c>
      <c r="J44" s="7">
        <v>12408</v>
      </c>
      <c r="K44" s="7">
        <v>12061</v>
      </c>
      <c r="L44" s="7">
        <v>13207</v>
      </c>
      <c r="M44" s="7">
        <v>14299</v>
      </c>
    </row>
    <row r="45" spans="1:13" ht="12.75" customHeight="1" x14ac:dyDescent="0.2">
      <c r="A45" s="194" t="s">
        <v>95</v>
      </c>
      <c r="B45" s="306" t="s">
        <v>85</v>
      </c>
      <c r="C45" s="7">
        <v>53165</v>
      </c>
      <c r="D45" s="7">
        <v>53776</v>
      </c>
      <c r="E45" s="7">
        <v>56603</v>
      </c>
      <c r="F45" s="7">
        <v>56595</v>
      </c>
      <c r="G45" s="7">
        <v>56216</v>
      </c>
      <c r="H45" s="7">
        <v>60367</v>
      </c>
      <c r="I45" s="7">
        <v>60849</v>
      </c>
      <c r="J45" s="7">
        <v>62433</v>
      </c>
      <c r="K45" s="7">
        <v>61474</v>
      </c>
      <c r="L45" s="7">
        <v>64779</v>
      </c>
      <c r="M45" s="7">
        <v>69358</v>
      </c>
    </row>
    <row r="46" spans="1:13" ht="12.75" customHeight="1" x14ac:dyDescent="0.2">
      <c r="A46" s="194" t="s">
        <v>88</v>
      </c>
      <c r="B46" s="306" t="s">
        <v>140</v>
      </c>
      <c r="C46" s="7">
        <v>222574</v>
      </c>
      <c r="D46" s="7">
        <v>229330</v>
      </c>
      <c r="E46" s="7">
        <v>241051</v>
      </c>
      <c r="F46" s="7">
        <v>254988</v>
      </c>
      <c r="G46" s="7">
        <v>265423</v>
      </c>
      <c r="H46" s="7">
        <v>271575</v>
      </c>
      <c r="I46" s="7">
        <v>278424</v>
      </c>
      <c r="J46" s="7">
        <v>289188</v>
      </c>
      <c r="K46" s="7">
        <v>295748</v>
      </c>
      <c r="L46" s="7">
        <v>309107</v>
      </c>
      <c r="M46" s="7">
        <v>319140</v>
      </c>
    </row>
    <row r="47" spans="1:13" ht="12.75" customHeight="1" x14ac:dyDescent="0.2">
      <c r="A47" s="194" t="s">
        <v>96</v>
      </c>
      <c r="B47" s="306" t="s">
        <v>166</v>
      </c>
      <c r="C47" s="7">
        <v>21362</v>
      </c>
      <c r="D47" s="7">
        <v>20524</v>
      </c>
      <c r="E47" s="7">
        <v>22785</v>
      </c>
      <c r="F47" s="7">
        <v>23892</v>
      </c>
      <c r="G47" s="7">
        <v>26109</v>
      </c>
      <c r="H47" s="7">
        <v>28777</v>
      </c>
      <c r="I47" s="7">
        <v>30427</v>
      </c>
      <c r="J47" s="7">
        <v>28691</v>
      </c>
      <c r="K47" s="7">
        <v>31034</v>
      </c>
      <c r="L47" s="7">
        <v>33359</v>
      </c>
      <c r="M47" s="7">
        <v>36709</v>
      </c>
    </row>
    <row r="48" spans="1:13" ht="12.75" customHeight="1" x14ac:dyDescent="0.2">
      <c r="A48" s="194" t="s">
        <v>97</v>
      </c>
      <c r="B48" s="306" t="s">
        <v>105</v>
      </c>
      <c r="C48" s="7">
        <v>67041</v>
      </c>
      <c r="D48" s="7">
        <v>67966</v>
      </c>
      <c r="E48" s="7">
        <v>65669</v>
      </c>
      <c r="F48" s="7">
        <v>66238</v>
      </c>
      <c r="G48" s="7">
        <v>64042</v>
      </c>
      <c r="H48" s="7">
        <v>66801</v>
      </c>
      <c r="I48" s="7">
        <v>63852</v>
      </c>
      <c r="J48" s="7">
        <v>61955</v>
      </c>
      <c r="K48" s="7">
        <v>60477</v>
      </c>
      <c r="L48" s="7">
        <v>63987</v>
      </c>
      <c r="M48" s="7">
        <v>63846</v>
      </c>
    </row>
    <row r="49" spans="1:13" ht="12.75" customHeight="1" x14ac:dyDescent="0.2">
      <c r="A49" s="36" t="s">
        <v>98</v>
      </c>
      <c r="B49" s="37" t="s">
        <v>167</v>
      </c>
      <c r="C49" s="411">
        <v>83</v>
      </c>
      <c r="D49" s="411">
        <v>93</v>
      </c>
      <c r="E49" s="411">
        <v>91</v>
      </c>
      <c r="F49" s="411">
        <v>106</v>
      </c>
      <c r="G49" s="411">
        <v>95</v>
      </c>
      <c r="H49" s="411">
        <v>97</v>
      </c>
      <c r="I49" s="411">
        <v>102</v>
      </c>
      <c r="J49" s="411">
        <v>119</v>
      </c>
      <c r="K49" s="411">
        <v>107</v>
      </c>
      <c r="L49" s="411">
        <v>125</v>
      </c>
      <c r="M49" s="411">
        <v>145</v>
      </c>
    </row>
    <row r="50" spans="1:13" ht="15" customHeight="1" x14ac:dyDescent="0.2">
      <c r="A50" s="21" t="s">
        <v>137</v>
      </c>
      <c r="B50" s="10"/>
      <c r="C50" s="170"/>
      <c r="D50" s="7"/>
      <c r="E50" s="7"/>
      <c r="F50" s="7"/>
      <c r="G50" s="7"/>
      <c r="H50" s="7"/>
      <c r="I50" s="7"/>
      <c r="J50" s="7"/>
      <c r="K50" s="7"/>
      <c r="L50" s="7"/>
      <c r="M50" s="7"/>
    </row>
    <row r="51" spans="1:13" ht="21" customHeight="1" x14ac:dyDescent="0.2">
      <c r="B51" s="195"/>
    </row>
  </sheetData>
  <mergeCells count="1">
    <mergeCell ref="A1:M1"/>
  </mergeCells>
  <phoneticPr fontId="17" type="noConversion"/>
  <conditionalFormatting sqref="A1 A2:B5 C2:E3 A51:E1048576 C4 A50:C50 C5:H49 N1:XFD1048576">
    <cfRule type="cellIs" dxfId="1136" priority="44" operator="equal">
      <formula>0</formula>
    </cfRule>
  </conditionalFormatting>
  <conditionalFormatting sqref="D4:E4">
    <cfRule type="cellIs" dxfId="1135" priority="41" operator="equal">
      <formula>0</formula>
    </cfRule>
  </conditionalFormatting>
  <conditionalFormatting sqref="D50:E50">
    <cfRule type="cellIs" dxfId="1134" priority="40" operator="equal">
      <formula>0</formula>
    </cfRule>
  </conditionalFormatting>
  <conditionalFormatting sqref="H2:H3 H51:H1048576">
    <cfRule type="cellIs" dxfId="1133" priority="38" operator="equal">
      <formula>0</formula>
    </cfRule>
  </conditionalFormatting>
  <conditionalFormatting sqref="H4">
    <cfRule type="cellIs" dxfId="1132" priority="37" operator="equal">
      <formula>0</formula>
    </cfRule>
  </conditionalFormatting>
  <conditionalFormatting sqref="H50">
    <cfRule type="cellIs" dxfId="1131" priority="36" operator="equal">
      <formula>0</formula>
    </cfRule>
  </conditionalFormatting>
  <conditionalFormatting sqref="F2:F3 F51:F1048576">
    <cfRule type="cellIs" dxfId="1130" priority="34" operator="equal">
      <formula>0</formula>
    </cfRule>
  </conditionalFormatting>
  <conditionalFormatting sqref="F4">
    <cfRule type="cellIs" dxfId="1129" priority="33" operator="equal">
      <formula>0</formula>
    </cfRule>
  </conditionalFormatting>
  <conditionalFormatting sqref="F50">
    <cfRule type="cellIs" dxfId="1128" priority="32" operator="equal">
      <formula>0</formula>
    </cfRule>
  </conditionalFormatting>
  <conditionalFormatting sqref="G2:G3 G51:G1048576">
    <cfRule type="cellIs" dxfId="1127" priority="29" operator="equal">
      <formula>0</formula>
    </cfRule>
  </conditionalFormatting>
  <conditionalFormatting sqref="G4">
    <cfRule type="cellIs" dxfId="1126" priority="28" operator="equal">
      <formula>0</formula>
    </cfRule>
  </conditionalFormatting>
  <conditionalFormatting sqref="G50">
    <cfRule type="cellIs" dxfId="1125" priority="27" operator="equal">
      <formula>0</formula>
    </cfRule>
  </conditionalFormatting>
  <conditionalFormatting sqref="I50">
    <cfRule type="cellIs" dxfId="1124" priority="23" operator="equal">
      <formula>0</formula>
    </cfRule>
  </conditionalFormatting>
  <conditionalFormatting sqref="I6:I49">
    <cfRule type="cellIs" dxfId="1123" priority="26" operator="equal">
      <formula>0</formula>
    </cfRule>
  </conditionalFormatting>
  <conditionalFormatting sqref="I2:I3 I51:I1048576">
    <cfRule type="cellIs" dxfId="1122" priority="25" operator="equal">
      <formula>0</formula>
    </cfRule>
  </conditionalFormatting>
  <conditionalFormatting sqref="I4">
    <cfRule type="cellIs" dxfId="1121" priority="24" operator="equal">
      <formula>0</formula>
    </cfRule>
  </conditionalFormatting>
  <conditionalFormatting sqref="J50">
    <cfRule type="cellIs" dxfId="1120" priority="19" operator="equal">
      <formula>0</formula>
    </cfRule>
  </conditionalFormatting>
  <conditionalFormatting sqref="J6:J49">
    <cfRule type="cellIs" dxfId="1119" priority="22" operator="equal">
      <formula>0</formula>
    </cfRule>
  </conditionalFormatting>
  <conditionalFormatting sqref="J2:J3 J51:J1048576">
    <cfRule type="cellIs" dxfId="1118" priority="21" operator="equal">
      <formula>0</formula>
    </cfRule>
  </conditionalFormatting>
  <conditionalFormatting sqref="J4">
    <cfRule type="cellIs" dxfId="1117" priority="20" operator="equal">
      <formula>0</formula>
    </cfRule>
  </conditionalFormatting>
  <conditionalFormatting sqref="I5">
    <cfRule type="cellIs" dxfId="1116" priority="17" operator="equal">
      <formula>0</formula>
    </cfRule>
  </conditionalFormatting>
  <conditionalFormatting sqref="J5">
    <cfRule type="cellIs" dxfId="1115" priority="16" operator="equal">
      <formula>0</formula>
    </cfRule>
  </conditionalFormatting>
  <conditionalFormatting sqref="K50">
    <cfRule type="cellIs" dxfId="1114" priority="12" operator="equal">
      <formula>0</formula>
    </cfRule>
  </conditionalFormatting>
  <conditionalFormatting sqref="K6:K49">
    <cfRule type="cellIs" dxfId="1113" priority="15" operator="equal">
      <formula>0</formula>
    </cfRule>
  </conditionalFormatting>
  <conditionalFormatting sqref="K2:K3 K51:K1048576">
    <cfRule type="cellIs" dxfId="1112" priority="14" operator="equal">
      <formula>0</formula>
    </cfRule>
  </conditionalFormatting>
  <conditionalFormatting sqref="K4">
    <cfRule type="cellIs" dxfId="1111" priority="13" operator="equal">
      <formula>0</formula>
    </cfRule>
  </conditionalFormatting>
  <conditionalFormatting sqref="K5">
    <cfRule type="cellIs" dxfId="1110" priority="11" operator="equal">
      <formula>0</formula>
    </cfRule>
  </conditionalFormatting>
  <conditionalFormatting sqref="L50">
    <cfRule type="cellIs" dxfId="1109" priority="7" operator="equal">
      <formula>0</formula>
    </cfRule>
  </conditionalFormatting>
  <conditionalFormatting sqref="L6:L49">
    <cfRule type="cellIs" dxfId="1108" priority="10" operator="equal">
      <formula>0</formula>
    </cfRule>
  </conditionalFormatting>
  <conditionalFormatting sqref="L2:L3 L51:L1048576">
    <cfRule type="cellIs" dxfId="1107" priority="9" operator="equal">
      <formula>0</formula>
    </cfRule>
  </conditionalFormatting>
  <conditionalFormatting sqref="L4">
    <cfRule type="cellIs" dxfId="1106" priority="8" operator="equal">
      <formula>0</formula>
    </cfRule>
  </conditionalFormatting>
  <conditionalFormatting sqref="L5">
    <cfRule type="cellIs" dxfId="1105" priority="6" operator="equal">
      <formula>0</formula>
    </cfRule>
  </conditionalFormatting>
  <conditionalFormatting sqref="M50">
    <cfRule type="cellIs" dxfId="1104" priority="2" operator="equal">
      <formula>0</formula>
    </cfRule>
  </conditionalFormatting>
  <conditionalFormatting sqref="M6:M49">
    <cfRule type="cellIs" dxfId="1103" priority="5" operator="equal">
      <formula>0</formula>
    </cfRule>
  </conditionalFormatting>
  <conditionalFormatting sqref="M2:M3 M51:M1048576">
    <cfRule type="cellIs" dxfId="1102" priority="4" operator="equal">
      <formula>0</formula>
    </cfRule>
  </conditionalFormatting>
  <conditionalFormatting sqref="M4">
    <cfRule type="cellIs" dxfId="1101" priority="3" operator="equal">
      <formula>0</formula>
    </cfRule>
  </conditionalFormatting>
  <conditionalFormatting sqref="M5">
    <cfRule type="cellIs" dxfId="1100" priority="1" operator="equal">
      <formula>0</formula>
    </cfRule>
  </conditionalFormatting>
  <printOptions horizontalCentered="1"/>
  <pageMargins left="0.27559055118110237" right="0.27559055118110237" top="1.7716535433070868" bottom="0.47244094488188981" header="0.19685039370078741" footer="0.19685039370078741"/>
  <pageSetup paperSize="9" scale="89" orientation="portrait" r:id="rId1"/>
  <headerFooter>
    <oddHeader>&amp;C&amp;G</oddHeader>
  </headerFooter>
  <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Folha12">
    <tabColor indexed="25"/>
    <pageSetUpPr fitToPage="1"/>
  </sheetPr>
  <dimension ref="A1:L29"/>
  <sheetViews>
    <sheetView showGridLines="0" workbookViewId="0">
      <selection sqref="A1:L1"/>
    </sheetView>
  </sheetViews>
  <sheetFormatPr defaultColWidth="9.140625" defaultRowHeight="11.25" x14ac:dyDescent="0.2"/>
  <cols>
    <col min="1" max="1" width="17.140625" style="8" customWidth="1"/>
    <col min="2" max="12" width="7.5703125" style="29" customWidth="1"/>
    <col min="13" max="16384" width="9.140625" style="8"/>
  </cols>
  <sheetData>
    <row r="1" spans="1:12" s="23" customFormat="1" ht="28.5" customHeight="1" x14ac:dyDescent="0.2">
      <c r="A1" s="472" t="s">
        <v>262</v>
      </c>
      <c r="B1" s="472"/>
      <c r="C1" s="472"/>
      <c r="D1" s="472"/>
      <c r="E1" s="472"/>
      <c r="F1" s="472"/>
      <c r="G1" s="472"/>
      <c r="H1" s="472"/>
      <c r="I1" s="472"/>
      <c r="J1" s="472"/>
      <c r="K1" s="472"/>
      <c r="L1" s="472"/>
    </row>
    <row r="2" spans="1:12" ht="15" customHeight="1" x14ac:dyDescent="0.2">
      <c r="A2" s="24"/>
      <c r="B2" s="24"/>
      <c r="C2" s="24"/>
      <c r="D2" s="24"/>
      <c r="E2" s="24"/>
      <c r="F2" s="24"/>
      <c r="G2" s="24"/>
      <c r="H2" s="24"/>
      <c r="I2" s="24"/>
      <c r="J2" s="24"/>
      <c r="K2" s="24"/>
      <c r="L2" s="24"/>
    </row>
    <row r="3" spans="1:12" ht="15" customHeight="1" x14ac:dyDescent="0.2">
      <c r="A3" s="25" t="s">
        <v>14</v>
      </c>
      <c r="B3" s="24"/>
      <c r="C3" s="24"/>
      <c r="D3" s="24"/>
      <c r="E3" s="24"/>
      <c r="F3" s="24"/>
      <c r="G3" s="24"/>
      <c r="H3" s="24"/>
      <c r="I3" s="24"/>
      <c r="J3" s="24"/>
      <c r="K3" s="24"/>
      <c r="L3" s="24"/>
    </row>
    <row r="4" spans="1:12" ht="28.5" customHeight="1" thickBot="1" x14ac:dyDescent="0.25">
      <c r="A4" s="26"/>
      <c r="B4" s="26">
        <v>2013</v>
      </c>
      <c r="C4" s="26">
        <v>2014</v>
      </c>
      <c r="D4" s="26">
        <v>2015</v>
      </c>
      <c r="E4" s="26">
        <v>2016</v>
      </c>
      <c r="F4" s="26">
        <v>2017</v>
      </c>
      <c r="G4" s="26">
        <v>2018</v>
      </c>
      <c r="H4" s="26">
        <v>2019</v>
      </c>
      <c r="I4" s="26">
        <v>2020</v>
      </c>
      <c r="J4" s="26">
        <v>2021</v>
      </c>
      <c r="K4" s="26">
        <v>2022</v>
      </c>
      <c r="L4" s="26">
        <v>2023</v>
      </c>
    </row>
    <row r="5" spans="1:12" ht="20.25" customHeight="1" thickTop="1" x14ac:dyDescent="0.2">
      <c r="A5" s="53" t="s">
        <v>12</v>
      </c>
      <c r="B5" s="412">
        <v>2555676</v>
      </c>
      <c r="C5" s="412">
        <v>2636881</v>
      </c>
      <c r="D5" s="412">
        <v>2716011</v>
      </c>
      <c r="E5" s="412">
        <v>2819978</v>
      </c>
      <c r="F5" s="412">
        <v>2946903</v>
      </c>
      <c r="G5" s="412">
        <v>3060489</v>
      </c>
      <c r="H5" s="412">
        <v>3110949</v>
      </c>
      <c r="I5" s="412">
        <v>3085566</v>
      </c>
      <c r="J5" s="412">
        <v>3102345</v>
      </c>
      <c r="K5" s="412">
        <v>3337082</v>
      </c>
      <c r="L5" s="412">
        <v>3489583</v>
      </c>
    </row>
    <row r="6" spans="1:12" ht="20.25" customHeight="1" x14ac:dyDescent="0.2">
      <c r="A6" s="325" t="s">
        <v>33</v>
      </c>
      <c r="B6" s="413">
        <v>444303</v>
      </c>
      <c r="C6" s="413">
        <v>449006</v>
      </c>
      <c r="D6" s="413">
        <v>451803</v>
      </c>
      <c r="E6" s="413">
        <v>454121</v>
      </c>
      <c r="F6" s="413">
        <v>452417</v>
      </c>
      <c r="G6" s="413">
        <v>454619</v>
      </c>
      <c r="H6" s="413">
        <v>439733</v>
      </c>
      <c r="I6" s="413">
        <v>448843</v>
      </c>
      <c r="J6" s="413">
        <v>438683</v>
      </c>
      <c r="K6" s="413">
        <v>451936</v>
      </c>
      <c r="L6" s="413">
        <v>458737</v>
      </c>
    </row>
    <row r="7" spans="1:12" ht="15" customHeight="1" x14ac:dyDescent="0.2">
      <c r="A7" s="325" t="s">
        <v>34</v>
      </c>
      <c r="B7" s="413">
        <v>362732</v>
      </c>
      <c r="C7" s="413">
        <v>368712</v>
      </c>
      <c r="D7" s="413">
        <v>377162</v>
      </c>
      <c r="E7" s="413">
        <v>386671</v>
      </c>
      <c r="F7" s="413">
        <v>397238</v>
      </c>
      <c r="G7" s="413">
        <v>406492</v>
      </c>
      <c r="H7" s="413">
        <v>406143</v>
      </c>
      <c r="I7" s="413">
        <v>404233</v>
      </c>
      <c r="J7" s="413">
        <v>398986</v>
      </c>
      <c r="K7" s="413">
        <v>421133</v>
      </c>
      <c r="L7" s="413">
        <v>434489</v>
      </c>
    </row>
    <row r="8" spans="1:12" ht="15" customHeight="1" x14ac:dyDescent="0.2">
      <c r="A8" s="325" t="s">
        <v>35</v>
      </c>
      <c r="B8" s="413">
        <v>330636</v>
      </c>
      <c r="C8" s="413">
        <v>343342</v>
      </c>
      <c r="D8" s="413">
        <v>354293</v>
      </c>
      <c r="E8" s="413">
        <v>365201</v>
      </c>
      <c r="F8" s="413">
        <v>383522</v>
      </c>
      <c r="G8" s="413">
        <v>401357</v>
      </c>
      <c r="H8" s="413">
        <v>409110</v>
      </c>
      <c r="I8" s="413">
        <v>400157</v>
      </c>
      <c r="J8" s="413">
        <v>401868</v>
      </c>
      <c r="K8" s="413">
        <v>431686</v>
      </c>
      <c r="L8" s="413">
        <v>451340</v>
      </c>
    </row>
    <row r="9" spans="1:12" ht="15" customHeight="1" x14ac:dyDescent="0.2">
      <c r="A9" s="325" t="s">
        <v>36</v>
      </c>
      <c r="B9" s="413">
        <v>423867</v>
      </c>
      <c r="C9" s="413">
        <v>437660</v>
      </c>
      <c r="D9" s="413">
        <v>454971</v>
      </c>
      <c r="E9" s="413">
        <v>473205</v>
      </c>
      <c r="F9" s="413">
        <v>496645</v>
      </c>
      <c r="G9" s="413">
        <v>515248</v>
      </c>
      <c r="H9" s="413">
        <v>527523</v>
      </c>
      <c r="I9" s="413">
        <v>522962</v>
      </c>
      <c r="J9" s="413">
        <v>530709</v>
      </c>
      <c r="K9" s="413">
        <v>572567</v>
      </c>
      <c r="L9" s="413">
        <v>604764</v>
      </c>
    </row>
    <row r="10" spans="1:12" ht="15" customHeight="1" x14ac:dyDescent="0.2">
      <c r="A10" s="325" t="s">
        <v>37</v>
      </c>
      <c r="B10" s="413">
        <v>276061</v>
      </c>
      <c r="C10" s="413">
        <v>284359</v>
      </c>
      <c r="D10" s="413">
        <v>300215</v>
      </c>
      <c r="E10" s="413">
        <v>315576</v>
      </c>
      <c r="F10" s="413">
        <v>328764</v>
      </c>
      <c r="G10" s="413">
        <v>346248</v>
      </c>
      <c r="H10" s="413">
        <v>357624</v>
      </c>
      <c r="I10" s="413">
        <v>356334</v>
      </c>
      <c r="J10" s="413">
        <v>360932</v>
      </c>
      <c r="K10" s="413">
        <v>393972</v>
      </c>
      <c r="L10" s="413">
        <v>413628</v>
      </c>
    </row>
    <row r="11" spans="1:12" ht="15" customHeight="1" x14ac:dyDescent="0.2">
      <c r="A11" s="325" t="s">
        <v>38</v>
      </c>
      <c r="B11" s="413">
        <v>140451</v>
      </c>
      <c r="C11" s="413">
        <v>148023</v>
      </c>
      <c r="D11" s="413">
        <v>142086</v>
      </c>
      <c r="E11" s="413">
        <v>148366</v>
      </c>
      <c r="F11" s="413">
        <v>155487</v>
      </c>
      <c r="G11" s="413">
        <v>162423</v>
      </c>
      <c r="H11" s="413">
        <v>166497</v>
      </c>
      <c r="I11" s="413">
        <v>163234</v>
      </c>
      <c r="J11" s="413">
        <v>168483</v>
      </c>
      <c r="K11" s="413">
        <v>182719</v>
      </c>
      <c r="L11" s="413">
        <v>195084</v>
      </c>
    </row>
    <row r="12" spans="1:12" ht="15" customHeight="1" x14ac:dyDescent="0.2">
      <c r="A12" s="325" t="s">
        <v>39</v>
      </c>
      <c r="B12" s="413">
        <v>91789</v>
      </c>
      <c r="C12" s="413">
        <v>90218</v>
      </c>
      <c r="D12" s="413">
        <v>96734</v>
      </c>
      <c r="E12" s="413">
        <v>99251</v>
      </c>
      <c r="F12" s="413">
        <v>101661</v>
      </c>
      <c r="G12" s="413">
        <v>110765</v>
      </c>
      <c r="H12" s="413">
        <v>111651</v>
      </c>
      <c r="I12" s="413">
        <v>104871</v>
      </c>
      <c r="J12" s="413">
        <v>112676</v>
      </c>
      <c r="K12" s="413">
        <v>126418</v>
      </c>
      <c r="L12" s="413">
        <v>129961</v>
      </c>
    </row>
    <row r="13" spans="1:12" ht="15" customHeight="1" x14ac:dyDescent="0.2">
      <c r="A13" s="325" t="s">
        <v>40</v>
      </c>
      <c r="B13" s="413">
        <v>59508</v>
      </c>
      <c r="C13" s="413">
        <v>64078</v>
      </c>
      <c r="D13" s="413">
        <v>67068</v>
      </c>
      <c r="E13" s="413">
        <v>69419</v>
      </c>
      <c r="F13" s="413">
        <v>78519</v>
      </c>
      <c r="G13" s="413">
        <v>80663</v>
      </c>
      <c r="H13" s="413">
        <v>81016</v>
      </c>
      <c r="I13" s="413">
        <v>81434</v>
      </c>
      <c r="J13" s="413">
        <v>82744</v>
      </c>
      <c r="K13" s="413">
        <v>91087</v>
      </c>
      <c r="L13" s="413">
        <v>94319</v>
      </c>
    </row>
    <row r="14" spans="1:12" ht="15" customHeight="1" x14ac:dyDescent="0.2">
      <c r="A14" s="325" t="s">
        <v>41</v>
      </c>
      <c r="B14" s="413">
        <v>162537</v>
      </c>
      <c r="C14" s="413">
        <v>156617</v>
      </c>
      <c r="D14" s="413">
        <v>172526</v>
      </c>
      <c r="E14" s="413">
        <v>186358</v>
      </c>
      <c r="F14" s="413">
        <v>200357</v>
      </c>
      <c r="G14" s="413">
        <v>212187</v>
      </c>
      <c r="H14" s="413">
        <v>214194</v>
      </c>
      <c r="I14" s="413">
        <v>206670</v>
      </c>
      <c r="J14" s="413">
        <v>211582</v>
      </c>
      <c r="K14" s="413">
        <v>228130</v>
      </c>
      <c r="L14" s="413">
        <v>242712</v>
      </c>
    </row>
    <row r="15" spans="1:12" ht="15" customHeight="1" x14ac:dyDescent="0.2">
      <c r="A15" s="325" t="s">
        <v>42</v>
      </c>
      <c r="B15" s="413">
        <v>112488</v>
      </c>
      <c r="C15" s="413">
        <v>120797</v>
      </c>
      <c r="D15" s="413">
        <v>123881</v>
      </c>
      <c r="E15" s="413">
        <v>122214</v>
      </c>
      <c r="F15" s="413">
        <v>129436</v>
      </c>
      <c r="G15" s="413">
        <v>136862</v>
      </c>
      <c r="H15" s="413">
        <v>156478</v>
      </c>
      <c r="I15" s="413">
        <v>156121</v>
      </c>
      <c r="J15" s="413">
        <v>150546</v>
      </c>
      <c r="K15" s="413">
        <v>175499</v>
      </c>
      <c r="L15" s="413">
        <v>191492</v>
      </c>
    </row>
    <row r="16" spans="1:12" ht="15" customHeight="1" x14ac:dyDescent="0.2">
      <c r="A16" s="28" t="s">
        <v>73</v>
      </c>
      <c r="B16" s="414">
        <v>149085</v>
      </c>
      <c r="C16" s="414">
        <v>171677</v>
      </c>
      <c r="D16" s="414">
        <v>173315</v>
      </c>
      <c r="E16" s="414">
        <v>197602</v>
      </c>
      <c r="F16" s="414">
        <v>220941</v>
      </c>
      <c r="G16" s="414">
        <v>231785</v>
      </c>
      <c r="H16" s="414">
        <v>238681</v>
      </c>
      <c r="I16" s="414">
        <v>237134</v>
      </c>
      <c r="J16" s="414">
        <v>242765</v>
      </c>
      <c r="K16" s="414">
        <v>259677</v>
      </c>
      <c r="L16" s="414">
        <v>270683</v>
      </c>
    </row>
    <row r="17" spans="1:12" ht="15" customHeight="1" x14ac:dyDescent="0.2">
      <c r="A17" s="313" t="s">
        <v>199</v>
      </c>
      <c r="B17" s="314"/>
      <c r="C17" s="306"/>
      <c r="D17" s="306"/>
      <c r="E17" s="306"/>
      <c r="F17" s="306"/>
      <c r="G17" s="306"/>
      <c r="H17" s="306"/>
      <c r="I17" s="306"/>
      <c r="J17" s="306"/>
      <c r="K17" s="306"/>
      <c r="L17" s="306"/>
    </row>
    <row r="18" spans="1:12" s="4" customFormat="1" ht="15" customHeight="1" x14ac:dyDescent="0.2">
      <c r="A18" s="21" t="s">
        <v>138</v>
      </c>
      <c r="B18" s="27"/>
      <c r="C18" s="27"/>
      <c r="D18" s="27"/>
      <c r="E18" s="27"/>
      <c r="F18" s="27"/>
      <c r="G18" s="27"/>
      <c r="H18" s="27"/>
      <c r="I18" s="27"/>
      <c r="J18" s="27"/>
      <c r="K18" s="27"/>
      <c r="L18" s="27"/>
    </row>
    <row r="19" spans="1:12" x14ac:dyDescent="0.2">
      <c r="A19" s="158"/>
      <c r="B19" s="158"/>
      <c r="C19" s="158"/>
      <c r="D19" s="158"/>
      <c r="E19" s="158"/>
      <c r="F19" s="158"/>
      <c r="G19" s="158"/>
      <c r="H19" s="158"/>
      <c r="I19" s="158"/>
      <c r="J19" s="158"/>
      <c r="K19" s="158"/>
      <c r="L19" s="158"/>
    </row>
    <row r="20" spans="1:12" x14ac:dyDescent="0.2">
      <c r="A20" s="158"/>
      <c r="B20" s="158"/>
      <c r="C20" s="158"/>
      <c r="D20" s="158"/>
      <c r="E20" s="158"/>
      <c r="F20" s="158"/>
      <c r="G20" s="158"/>
      <c r="H20" s="158"/>
      <c r="I20" s="158"/>
      <c r="J20" s="158"/>
      <c r="K20" s="158"/>
      <c r="L20" s="158"/>
    </row>
    <row r="21" spans="1:12" x14ac:dyDescent="0.2">
      <c r="A21" s="158"/>
      <c r="B21" s="158"/>
      <c r="C21" s="158"/>
      <c r="D21" s="158"/>
      <c r="E21" s="158"/>
      <c r="F21" s="158"/>
      <c r="G21" s="158"/>
      <c r="H21" s="158"/>
      <c r="I21" s="158"/>
      <c r="J21" s="158"/>
      <c r="K21" s="158"/>
      <c r="L21" s="158"/>
    </row>
    <row r="22" spans="1:12" x14ac:dyDescent="0.2">
      <c r="A22" s="158"/>
      <c r="B22" s="158"/>
      <c r="C22" s="158"/>
      <c r="D22" s="158"/>
      <c r="E22" s="158"/>
      <c r="F22" s="158"/>
      <c r="G22" s="158"/>
      <c r="H22" s="158"/>
      <c r="I22" s="158"/>
      <c r="J22" s="158"/>
      <c r="K22" s="158"/>
      <c r="L22" s="158"/>
    </row>
    <row r="23" spans="1:12" x14ac:dyDescent="0.2">
      <c r="A23" s="158"/>
      <c r="B23" s="158"/>
      <c r="C23" s="158"/>
      <c r="D23" s="158"/>
      <c r="E23" s="158"/>
      <c r="F23" s="158"/>
      <c r="G23" s="158"/>
      <c r="H23" s="158"/>
      <c r="I23" s="158"/>
      <c r="J23" s="158"/>
      <c r="K23" s="158"/>
      <c r="L23" s="158"/>
    </row>
    <row r="24" spans="1:12" x14ac:dyDescent="0.2">
      <c r="A24" s="158"/>
      <c r="B24" s="158"/>
      <c r="C24" s="158"/>
      <c r="D24" s="158"/>
      <c r="E24" s="158"/>
      <c r="F24" s="158"/>
      <c r="G24" s="158"/>
      <c r="H24" s="158"/>
      <c r="I24" s="158"/>
      <c r="J24" s="158"/>
      <c r="K24" s="158"/>
      <c r="L24" s="158"/>
    </row>
    <row r="25" spans="1:12" x14ac:dyDescent="0.2">
      <c r="A25" s="158"/>
      <c r="B25" s="158"/>
      <c r="C25" s="158"/>
      <c r="D25" s="158"/>
      <c r="E25" s="158"/>
      <c r="F25" s="158"/>
      <c r="G25" s="158"/>
      <c r="H25" s="158"/>
      <c r="I25" s="158"/>
      <c r="J25" s="158"/>
      <c r="K25" s="158"/>
      <c r="L25" s="158"/>
    </row>
    <row r="26" spans="1:12" x14ac:dyDescent="0.2">
      <c r="A26" s="158"/>
      <c r="B26" s="158"/>
      <c r="C26" s="158"/>
      <c r="D26" s="158"/>
      <c r="E26" s="158"/>
      <c r="F26" s="158"/>
      <c r="G26" s="158"/>
      <c r="H26" s="158"/>
      <c r="I26" s="158"/>
      <c r="J26" s="158"/>
      <c r="K26" s="158"/>
      <c r="L26" s="158"/>
    </row>
    <row r="27" spans="1:12" x14ac:dyDescent="0.2">
      <c r="A27" s="158"/>
      <c r="B27" s="158"/>
      <c r="C27" s="158"/>
      <c r="D27" s="158"/>
      <c r="E27" s="158"/>
      <c r="F27" s="158"/>
      <c r="G27" s="158"/>
      <c r="H27" s="158"/>
      <c r="I27" s="158"/>
      <c r="J27" s="158"/>
      <c r="K27" s="158"/>
      <c r="L27" s="158"/>
    </row>
    <row r="28" spans="1:12" x14ac:dyDescent="0.2">
      <c r="A28" s="158"/>
      <c r="B28" s="158"/>
      <c r="C28" s="158"/>
      <c r="D28" s="158"/>
      <c r="E28" s="158"/>
      <c r="F28" s="158"/>
      <c r="G28" s="158"/>
      <c r="H28" s="158"/>
      <c r="I28" s="158"/>
      <c r="J28" s="158"/>
      <c r="K28" s="158"/>
      <c r="L28" s="158"/>
    </row>
    <row r="29" spans="1:12" x14ac:dyDescent="0.2">
      <c r="A29" s="158"/>
      <c r="B29" s="158"/>
      <c r="C29" s="158"/>
      <c r="D29" s="158"/>
      <c r="E29" s="158"/>
      <c r="F29" s="158"/>
      <c r="G29" s="158"/>
      <c r="H29" s="158"/>
      <c r="I29" s="158"/>
      <c r="J29" s="158"/>
      <c r="K29" s="158"/>
      <c r="L29" s="158"/>
    </row>
  </sheetData>
  <mergeCells count="1">
    <mergeCell ref="A1:L1"/>
  </mergeCells>
  <phoneticPr fontId="17" type="noConversion"/>
  <conditionalFormatting sqref="A1 A5:A17 A2:D3 A18:D1048576 A4:B4 B5:G16 M1:XFD1048576">
    <cfRule type="cellIs" dxfId="1099" priority="31" operator="equal">
      <formula>0</formula>
    </cfRule>
  </conditionalFormatting>
  <conditionalFormatting sqref="M5">
    <cfRule type="containsText" dxfId="1098" priority="29" operator="containsText" text="FALSO">
      <formula>NOT(ISERROR(SEARCH("FALSO",M5)))</formula>
    </cfRule>
  </conditionalFormatting>
  <conditionalFormatting sqref="C4:E4 G4">
    <cfRule type="cellIs" dxfId="1097" priority="28" operator="equal">
      <formula>0</formula>
    </cfRule>
  </conditionalFormatting>
  <conditionalFormatting sqref="G2:G3 G18:G1048576">
    <cfRule type="cellIs" dxfId="1096" priority="25" operator="equal">
      <formula>0</formula>
    </cfRule>
  </conditionalFormatting>
  <conditionalFormatting sqref="E2:E3 E18:E1048576">
    <cfRule type="cellIs" dxfId="1095" priority="22" operator="equal">
      <formula>0</formula>
    </cfRule>
  </conditionalFormatting>
  <conditionalFormatting sqref="F4">
    <cfRule type="cellIs" dxfId="1094" priority="19" operator="equal">
      <formula>0</formula>
    </cfRule>
  </conditionalFormatting>
  <conditionalFormatting sqref="F2:F3 F18:F1048576">
    <cfRule type="cellIs" dxfId="1093" priority="17" operator="equal">
      <formula>0</formula>
    </cfRule>
  </conditionalFormatting>
  <conditionalFormatting sqref="H4">
    <cfRule type="cellIs" dxfId="1092" priority="16" operator="equal">
      <formula>0</formula>
    </cfRule>
  </conditionalFormatting>
  <conditionalFormatting sqref="H5:H16">
    <cfRule type="cellIs" dxfId="1091" priority="15" operator="equal">
      <formula>0</formula>
    </cfRule>
  </conditionalFormatting>
  <conditionalFormatting sqref="H2:H3 H18:H1048576">
    <cfRule type="cellIs" dxfId="1090" priority="14" operator="equal">
      <formula>0</formula>
    </cfRule>
  </conditionalFormatting>
  <conditionalFormatting sqref="I4">
    <cfRule type="cellIs" dxfId="1089" priority="13" operator="equal">
      <formula>0</formula>
    </cfRule>
  </conditionalFormatting>
  <conditionalFormatting sqref="I5:I16">
    <cfRule type="cellIs" dxfId="1088" priority="12" operator="equal">
      <formula>0</formula>
    </cfRule>
  </conditionalFormatting>
  <conditionalFormatting sqref="I2:I3 I18:I1048576">
    <cfRule type="cellIs" dxfId="1087" priority="11" operator="equal">
      <formula>0</formula>
    </cfRule>
  </conditionalFormatting>
  <conditionalFormatting sqref="J2:J3 J18:J1048576">
    <cfRule type="cellIs" dxfId="1086" priority="8" operator="equal">
      <formula>0</formula>
    </cfRule>
  </conditionalFormatting>
  <conditionalFormatting sqref="J4">
    <cfRule type="cellIs" dxfId="1085" priority="10" operator="equal">
      <formula>0</formula>
    </cfRule>
  </conditionalFormatting>
  <conditionalFormatting sqref="J5:J16">
    <cfRule type="cellIs" dxfId="1084" priority="9" operator="equal">
      <formula>0</formula>
    </cfRule>
  </conditionalFormatting>
  <conditionalFormatting sqref="K2:K3 K18:K1048576">
    <cfRule type="cellIs" dxfId="1083" priority="4" operator="equal">
      <formula>0</formula>
    </cfRule>
  </conditionalFormatting>
  <conditionalFormatting sqref="K4">
    <cfRule type="cellIs" dxfId="1082" priority="6" operator="equal">
      <formula>0</formula>
    </cfRule>
  </conditionalFormatting>
  <conditionalFormatting sqref="K5:K16">
    <cfRule type="cellIs" dxfId="1081" priority="5" operator="equal">
      <formula>0</formula>
    </cfRule>
  </conditionalFormatting>
  <conditionalFormatting sqref="L2:L3 L18:L1048576">
    <cfRule type="cellIs" dxfId="1080" priority="1" operator="equal">
      <formula>0</formula>
    </cfRule>
  </conditionalFormatting>
  <conditionalFormatting sqref="L4">
    <cfRule type="cellIs" dxfId="1079" priority="3" operator="equal">
      <formula>0</formula>
    </cfRule>
  </conditionalFormatting>
  <conditionalFormatting sqref="L5:L16">
    <cfRule type="cellIs" dxfId="1078" priority="2" operator="equal">
      <formula>0</formula>
    </cfRule>
  </conditionalFormatting>
  <printOptions horizontalCentered="1"/>
  <pageMargins left="0.27559055118110237" right="0.27559055118110237" top="1.7716535433070868" bottom="0.47244094488188981" header="0.19685039370078741" footer="0.19685039370078741"/>
  <pageSetup paperSize="9" orientation="portrait" r:id="rId1"/>
  <headerFooter>
    <oddHeader>&amp;C&amp;G</oddHeader>
  </headerFooter>
  <drawing r:id="rId2"/>
  <legacyDrawingHF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Folha13">
    <tabColor indexed="25"/>
    <pageSetUpPr fitToPage="1"/>
  </sheetPr>
  <dimension ref="A1:M24"/>
  <sheetViews>
    <sheetView showGridLines="0" workbookViewId="0">
      <selection sqref="A1:L1"/>
    </sheetView>
  </sheetViews>
  <sheetFormatPr defaultColWidth="9.140625" defaultRowHeight="17.45" customHeight="1" x14ac:dyDescent="0.2"/>
  <cols>
    <col min="1" max="1" width="17.140625" style="4" customWidth="1"/>
    <col min="2" max="12" width="7.5703125" style="4" customWidth="1"/>
    <col min="13" max="13" width="5.85546875" style="4" bestFit="1" customWidth="1"/>
    <col min="14" max="16384" width="9.140625" style="4"/>
  </cols>
  <sheetData>
    <row r="1" spans="1:13" s="3" customFormat="1" ht="28.5" customHeight="1" x14ac:dyDescent="0.2">
      <c r="A1" s="468" t="s">
        <v>263</v>
      </c>
      <c r="B1" s="468"/>
      <c r="C1" s="468"/>
      <c r="D1" s="468"/>
      <c r="E1" s="468"/>
      <c r="F1" s="468"/>
      <c r="G1" s="468"/>
      <c r="H1" s="468"/>
      <c r="I1" s="468"/>
      <c r="J1" s="468"/>
      <c r="K1" s="468"/>
      <c r="L1" s="468"/>
    </row>
    <row r="2" spans="1:13" ht="15" customHeight="1" x14ac:dyDescent="0.2">
      <c r="A2" s="11"/>
      <c r="B2" s="139"/>
      <c r="C2" s="139"/>
      <c r="D2" s="139"/>
      <c r="E2" s="139"/>
      <c r="F2" s="139"/>
      <c r="G2" s="139"/>
      <c r="H2" s="139"/>
      <c r="I2" s="139"/>
      <c r="J2" s="139"/>
      <c r="K2" s="139"/>
      <c r="L2" s="139"/>
    </row>
    <row r="3" spans="1:13" ht="15" customHeight="1" x14ac:dyDescent="0.2">
      <c r="A3" s="13" t="s">
        <v>14</v>
      </c>
      <c r="B3" s="139"/>
      <c r="C3" s="139"/>
      <c r="D3" s="139"/>
      <c r="E3" s="139"/>
      <c r="F3" s="139"/>
      <c r="G3" s="139"/>
      <c r="H3" s="139"/>
      <c r="I3" s="139"/>
      <c r="J3" s="139"/>
      <c r="K3" s="139"/>
      <c r="L3" s="139"/>
    </row>
    <row r="4" spans="1:13" ht="28.5" customHeight="1" thickBot="1" x14ac:dyDescent="0.25">
      <c r="A4" s="15"/>
      <c r="B4" s="16">
        <v>2013</v>
      </c>
      <c r="C4" s="16">
        <v>2014</v>
      </c>
      <c r="D4" s="16">
        <v>2015</v>
      </c>
      <c r="E4" s="16">
        <v>2016</v>
      </c>
      <c r="F4" s="16">
        <v>2017</v>
      </c>
      <c r="G4" s="16">
        <v>2018</v>
      </c>
      <c r="H4" s="16">
        <v>2019</v>
      </c>
      <c r="I4" s="16">
        <v>2020</v>
      </c>
      <c r="J4" s="16">
        <v>2021</v>
      </c>
      <c r="K4" s="16">
        <v>2022</v>
      </c>
      <c r="L4" s="16">
        <v>2023</v>
      </c>
    </row>
    <row r="5" spans="1:13" ht="20.25" customHeight="1" thickTop="1" x14ac:dyDescent="0.2">
      <c r="A5" s="17" t="s">
        <v>12</v>
      </c>
      <c r="B5" s="403">
        <v>2555676</v>
      </c>
      <c r="C5" s="403">
        <v>2636881</v>
      </c>
      <c r="D5" s="403">
        <v>2716011</v>
      </c>
      <c r="E5" s="403">
        <v>2819978</v>
      </c>
      <c r="F5" s="403">
        <v>2946903</v>
      </c>
      <c r="G5" s="403">
        <v>3060489</v>
      </c>
      <c r="H5" s="403">
        <v>3110949</v>
      </c>
      <c r="I5" s="403">
        <v>3085566</v>
      </c>
      <c r="J5" s="403">
        <v>3102345</v>
      </c>
      <c r="K5" s="403">
        <v>3337082</v>
      </c>
      <c r="L5" s="403">
        <v>3489583</v>
      </c>
    </row>
    <row r="6" spans="1:13" ht="21" customHeight="1" x14ac:dyDescent="0.2">
      <c r="A6" s="17" t="s">
        <v>15</v>
      </c>
      <c r="B6" s="404">
        <v>197532</v>
      </c>
      <c r="C6" s="404">
        <v>203446</v>
      </c>
      <c r="D6" s="404">
        <v>208145</v>
      </c>
      <c r="E6" s="404">
        <v>216490</v>
      </c>
      <c r="F6" s="404">
        <v>226181</v>
      </c>
      <c r="G6" s="404">
        <v>234445</v>
      </c>
      <c r="H6" s="404">
        <v>236315</v>
      </c>
      <c r="I6" s="404">
        <v>234063</v>
      </c>
      <c r="J6" s="404">
        <v>234211</v>
      </c>
      <c r="K6" s="404">
        <v>250317</v>
      </c>
      <c r="L6" s="404">
        <v>255866</v>
      </c>
    </row>
    <row r="7" spans="1:13" ht="15" customHeight="1" x14ac:dyDescent="0.2">
      <c r="A7" s="17" t="s">
        <v>16</v>
      </c>
      <c r="B7" s="404">
        <v>29270</v>
      </c>
      <c r="C7" s="404">
        <v>30159</v>
      </c>
      <c r="D7" s="404">
        <v>32039</v>
      </c>
      <c r="E7" s="404">
        <v>33160</v>
      </c>
      <c r="F7" s="404">
        <v>35441</v>
      </c>
      <c r="G7" s="404">
        <v>36806</v>
      </c>
      <c r="H7" s="404">
        <v>38732</v>
      </c>
      <c r="I7" s="404">
        <v>41050</v>
      </c>
      <c r="J7" s="404">
        <v>41359</v>
      </c>
      <c r="K7" s="404">
        <v>45331</v>
      </c>
      <c r="L7" s="404">
        <v>47376</v>
      </c>
    </row>
    <row r="8" spans="1:13" ht="15" customHeight="1" x14ac:dyDescent="0.2">
      <c r="A8" s="17" t="s">
        <v>17</v>
      </c>
      <c r="B8" s="404">
        <v>230411</v>
      </c>
      <c r="C8" s="404">
        <v>240842</v>
      </c>
      <c r="D8" s="404">
        <v>249721</v>
      </c>
      <c r="E8" s="404">
        <v>261360</v>
      </c>
      <c r="F8" s="404">
        <v>273109</v>
      </c>
      <c r="G8" s="404">
        <v>282974</v>
      </c>
      <c r="H8" s="404">
        <v>279950</v>
      </c>
      <c r="I8" s="404">
        <v>281810</v>
      </c>
      <c r="J8" s="404">
        <v>284569</v>
      </c>
      <c r="K8" s="404">
        <v>304660</v>
      </c>
      <c r="L8" s="404">
        <v>312788</v>
      </c>
    </row>
    <row r="9" spans="1:13" ht="15" customHeight="1" x14ac:dyDescent="0.2">
      <c r="A9" s="17" t="s">
        <v>18</v>
      </c>
      <c r="B9" s="404">
        <v>19709</v>
      </c>
      <c r="C9" s="404">
        <v>19925</v>
      </c>
      <c r="D9" s="404">
        <v>20381</v>
      </c>
      <c r="E9" s="404">
        <v>20798</v>
      </c>
      <c r="F9" s="404">
        <v>21150</v>
      </c>
      <c r="G9" s="404">
        <v>21768</v>
      </c>
      <c r="H9" s="404">
        <v>21436</v>
      </c>
      <c r="I9" s="404">
        <v>22299</v>
      </c>
      <c r="J9" s="404">
        <v>22605</v>
      </c>
      <c r="K9" s="404">
        <v>23249</v>
      </c>
      <c r="L9" s="404">
        <v>24160</v>
      </c>
    </row>
    <row r="10" spans="1:13" ht="15" customHeight="1" x14ac:dyDescent="0.2">
      <c r="A10" s="17" t="s">
        <v>19</v>
      </c>
      <c r="B10" s="404">
        <v>37109</v>
      </c>
      <c r="C10" s="404">
        <v>38714</v>
      </c>
      <c r="D10" s="404">
        <v>38487</v>
      </c>
      <c r="E10" s="404">
        <v>38942</v>
      </c>
      <c r="F10" s="404">
        <v>39544</v>
      </c>
      <c r="G10" s="404">
        <v>41834</v>
      </c>
      <c r="H10" s="404">
        <v>40763</v>
      </c>
      <c r="I10" s="404">
        <v>40114</v>
      </c>
      <c r="J10" s="404">
        <v>40323</v>
      </c>
      <c r="K10" s="404">
        <v>42765</v>
      </c>
      <c r="L10" s="404">
        <v>45470</v>
      </c>
      <c r="M10" s="169"/>
    </row>
    <row r="11" spans="1:13" ht="15" customHeight="1" x14ac:dyDescent="0.2">
      <c r="A11" s="17" t="s">
        <v>20</v>
      </c>
      <c r="B11" s="404">
        <v>92473</v>
      </c>
      <c r="C11" s="404">
        <v>91625</v>
      </c>
      <c r="D11" s="404">
        <v>94165</v>
      </c>
      <c r="E11" s="404">
        <v>95440</v>
      </c>
      <c r="F11" s="404">
        <v>99946</v>
      </c>
      <c r="G11" s="404">
        <v>100811</v>
      </c>
      <c r="H11" s="404">
        <v>101713</v>
      </c>
      <c r="I11" s="404">
        <v>102994</v>
      </c>
      <c r="J11" s="404">
        <v>102989</v>
      </c>
      <c r="K11" s="404">
        <v>109304</v>
      </c>
      <c r="L11" s="404">
        <v>112151</v>
      </c>
      <c r="M11" s="169"/>
    </row>
    <row r="12" spans="1:13" ht="15" customHeight="1" x14ac:dyDescent="0.2">
      <c r="A12" s="17" t="s">
        <v>21</v>
      </c>
      <c r="B12" s="404">
        <v>34466</v>
      </c>
      <c r="C12" s="404">
        <v>35478</v>
      </c>
      <c r="D12" s="404">
        <v>36817</v>
      </c>
      <c r="E12" s="404">
        <v>38198</v>
      </c>
      <c r="F12" s="404">
        <v>39029</v>
      </c>
      <c r="G12" s="404">
        <v>40741</v>
      </c>
      <c r="H12" s="404">
        <v>40944</v>
      </c>
      <c r="I12" s="404">
        <v>40465</v>
      </c>
      <c r="J12" s="404">
        <v>40725</v>
      </c>
      <c r="K12" s="404">
        <v>43523</v>
      </c>
      <c r="L12" s="404">
        <v>45228</v>
      </c>
      <c r="M12" s="169"/>
    </row>
    <row r="13" spans="1:13" ht="15" customHeight="1" x14ac:dyDescent="0.2">
      <c r="A13" s="17" t="s">
        <v>22</v>
      </c>
      <c r="B13" s="404">
        <v>114172</v>
      </c>
      <c r="C13" s="404">
        <v>119459</v>
      </c>
      <c r="D13" s="404">
        <v>126980</v>
      </c>
      <c r="E13" s="404">
        <v>135848</v>
      </c>
      <c r="F13" s="404">
        <v>145770</v>
      </c>
      <c r="G13" s="404">
        <v>154417</v>
      </c>
      <c r="H13" s="404">
        <v>160288</v>
      </c>
      <c r="I13" s="404">
        <v>144668</v>
      </c>
      <c r="J13" s="404">
        <v>148406</v>
      </c>
      <c r="K13" s="404">
        <v>165503</v>
      </c>
      <c r="L13" s="404">
        <v>178434</v>
      </c>
      <c r="M13" s="169"/>
    </row>
    <row r="14" spans="1:13" ht="15" customHeight="1" x14ac:dyDescent="0.2">
      <c r="A14" s="17" t="s">
        <v>23</v>
      </c>
      <c r="B14" s="404">
        <v>27724</v>
      </c>
      <c r="C14" s="404">
        <v>28347</v>
      </c>
      <c r="D14" s="404">
        <v>28671</v>
      </c>
      <c r="E14" s="404">
        <v>28979</v>
      </c>
      <c r="F14" s="404">
        <v>29930</v>
      </c>
      <c r="G14" s="404">
        <v>30579</v>
      </c>
      <c r="H14" s="404">
        <v>30148</v>
      </c>
      <c r="I14" s="404">
        <v>30772</v>
      </c>
      <c r="J14" s="404">
        <v>30792</v>
      </c>
      <c r="K14" s="404">
        <v>31779</v>
      </c>
      <c r="L14" s="404">
        <v>32928</v>
      </c>
      <c r="M14" s="169"/>
    </row>
    <row r="15" spans="1:13" ht="15" customHeight="1" x14ac:dyDescent="0.2">
      <c r="A15" s="17" t="s">
        <v>24</v>
      </c>
      <c r="B15" s="404">
        <v>123221</v>
      </c>
      <c r="C15" s="404">
        <v>128192</v>
      </c>
      <c r="D15" s="404">
        <v>131409</v>
      </c>
      <c r="E15" s="404">
        <v>135744</v>
      </c>
      <c r="F15" s="404">
        <v>142737</v>
      </c>
      <c r="G15" s="404">
        <v>150327</v>
      </c>
      <c r="H15" s="404">
        <v>152235</v>
      </c>
      <c r="I15" s="404">
        <v>151214</v>
      </c>
      <c r="J15" s="404">
        <v>150268</v>
      </c>
      <c r="K15" s="404">
        <v>157094</v>
      </c>
      <c r="L15" s="404">
        <v>163957</v>
      </c>
      <c r="M15" s="169"/>
    </row>
    <row r="16" spans="1:13" ht="15" customHeight="1" x14ac:dyDescent="0.2">
      <c r="A16" s="17" t="s">
        <v>25</v>
      </c>
      <c r="B16" s="404">
        <v>739291</v>
      </c>
      <c r="C16" s="404">
        <v>764524</v>
      </c>
      <c r="D16" s="404">
        <v>780947</v>
      </c>
      <c r="E16" s="404">
        <v>817508</v>
      </c>
      <c r="F16" s="404">
        <v>847011</v>
      </c>
      <c r="G16" s="404">
        <v>886123</v>
      </c>
      <c r="H16" s="404">
        <v>905022</v>
      </c>
      <c r="I16" s="404">
        <v>895425</v>
      </c>
      <c r="J16" s="404">
        <v>900307</v>
      </c>
      <c r="K16" s="404">
        <v>981424</v>
      </c>
      <c r="L16" s="404">
        <v>1039751</v>
      </c>
      <c r="M16" s="169"/>
    </row>
    <row r="17" spans="1:13" ht="15" customHeight="1" x14ac:dyDescent="0.2">
      <c r="A17" s="17" t="s">
        <v>26</v>
      </c>
      <c r="B17" s="404">
        <v>20094</v>
      </c>
      <c r="C17" s="404">
        <v>20497</v>
      </c>
      <c r="D17" s="404">
        <v>20704</v>
      </c>
      <c r="E17" s="404">
        <v>21614</v>
      </c>
      <c r="F17" s="404">
        <v>22068</v>
      </c>
      <c r="G17" s="404">
        <v>22056</v>
      </c>
      <c r="H17" s="404">
        <v>22201</v>
      </c>
      <c r="I17" s="404">
        <v>22475</v>
      </c>
      <c r="J17" s="404">
        <v>21854</v>
      </c>
      <c r="K17" s="404">
        <v>23056</v>
      </c>
      <c r="L17" s="404">
        <v>24444</v>
      </c>
      <c r="M17" s="169"/>
    </row>
    <row r="18" spans="1:13" ht="15" customHeight="1" x14ac:dyDescent="0.2">
      <c r="A18" s="17" t="s">
        <v>27</v>
      </c>
      <c r="B18" s="404">
        <v>492740</v>
      </c>
      <c r="C18" s="404">
        <v>511719</v>
      </c>
      <c r="D18" s="404">
        <v>532550</v>
      </c>
      <c r="E18" s="404">
        <v>551277</v>
      </c>
      <c r="F18" s="404">
        <v>580272</v>
      </c>
      <c r="G18" s="404">
        <v>593048</v>
      </c>
      <c r="H18" s="404">
        <v>607009</v>
      </c>
      <c r="I18" s="404">
        <v>599969</v>
      </c>
      <c r="J18" s="404">
        <v>603391</v>
      </c>
      <c r="K18" s="404">
        <v>647496</v>
      </c>
      <c r="L18" s="404">
        <v>675046</v>
      </c>
      <c r="M18" s="169"/>
    </row>
    <row r="19" spans="1:13" ht="15" customHeight="1" x14ac:dyDescent="0.2">
      <c r="A19" s="17" t="s">
        <v>28</v>
      </c>
      <c r="B19" s="404">
        <v>96319</v>
      </c>
      <c r="C19" s="404">
        <v>97672</v>
      </c>
      <c r="D19" s="404">
        <v>99795</v>
      </c>
      <c r="E19" s="404">
        <v>101230</v>
      </c>
      <c r="F19" s="404">
        <v>104902</v>
      </c>
      <c r="G19" s="404">
        <v>107738</v>
      </c>
      <c r="H19" s="404">
        <v>110106</v>
      </c>
      <c r="I19" s="404">
        <v>110997</v>
      </c>
      <c r="J19" s="404">
        <v>110211</v>
      </c>
      <c r="K19" s="404">
        <v>116005</v>
      </c>
      <c r="L19" s="404">
        <v>120066</v>
      </c>
      <c r="M19" s="169"/>
    </row>
    <row r="20" spans="1:13" ht="15" customHeight="1" x14ac:dyDescent="0.2">
      <c r="A20" s="17" t="s">
        <v>29</v>
      </c>
      <c r="B20" s="404">
        <v>143967</v>
      </c>
      <c r="C20" s="404">
        <v>145403</v>
      </c>
      <c r="D20" s="404">
        <v>148477</v>
      </c>
      <c r="E20" s="404">
        <v>152690</v>
      </c>
      <c r="F20" s="404">
        <v>161083</v>
      </c>
      <c r="G20" s="404">
        <v>170243</v>
      </c>
      <c r="H20" s="404">
        <v>173740</v>
      </c>
      <c r="I20" s="404">
        <v>174949</v>
      </c>
      <c r="J20" s="404">
        <v>176465</v>
      </c>
      <c r="K20" s="404">
        <v>189206</v>
      </c>
      <c r="L20" s="404">
        <v>195528</v>
      </c>
      <c r="M20" s="169"/>
    </row>
    <row r="21" spans="1:13" ht="15" customHeight="1" x14ac:dyDescent="0.2">
      <c r="A21" s="17" t="s">
        <v>30</v>
      </c>
      <c r="B21" s="404">
        <v>53023</v>
      </c>
      <c r="C21" s="404">
        <v>54568</v>
      </c>
      <c r="D21" s="404">
        <v>56865</v>
      </c>
      <c r="E21" s="404">
        <v>57001</v>
      </c>
      <c r="F21" s="404">
        <v>59646</v>
      </c>
      <c r="G21" s="404">
        <v>62987</v>
      </c>
      <c r="H21" s="404">
        <v>63449</v>
      </c>
      <c r="I21" s="404">
        <v>64864</v>
      </c>
      <c r="J21" s="404">
        <v>65112</v>
      </c>
      <c r="K21" s="404">
        <v>68558</v>
      </c>
      <c r="L21" s="404">
        <v>72633</v>
      </c>
      <c r="M21" s="169"/>
    </row>
    <row r="22" spans="1:13" ht="15" customHeight="1" x14ac:dyDescent="0.2">
      <c r="A22" s="17" t="s">
        <v>31</v>
      </c>
      <c r="B22" s="404">
        <v>31008</v>
      </c>
      <c r="C22" s="404">
        <v>31502</v>
      </c>
      <c r="D22" s="404">
        <v>32630</v>
      </c>
      <c r="E22" s="404">
        <v>33121</v>
      </c>
      <c r="F22" s="404">
        <v>34749</v>
      </c>
      <c r="G22" s="404">
        <v>35689</v>
      </c>
      <c r="H22" s="404">
        <v>36501</v>
      </c>
      <c r="I22" s="404">
        <v>36381</v>
      </c>
      <c r="J22" s="404">
        <v>36810</v>
      </c>
      <c r="K22" s="404">
        <v>38651</v>
      </c>
      <c r="L22" s="404">
        <v>40275</v>
      </c>
      <c r="M22" s="169"/>
    </row>
    <row r="23" spans="1:13" s="20" customFormat="1" ht="15" customHeight="1" x14ac:dyDescent="0.2">
      <c r="A23" s="19" t="s">
        <v>32</v>
      </c>
      <c r="B23" s="405">
        <v>73147</v>
      </c>
      <c r="C23" s="405">
        <v>74809</v>
      </c>
      <c r="D23" s="405">
        <v>77228</v>
      </c>
      <c r="E23" s="405">
        <v>80578</v>
      </c>
      <c r="F23" s="405">
        <v>84335</v>
      </c>
      <c r="G23" s="405">
        <v>87903</v>
      </c>
      <c r="H23" s="405">
        <v>90397</v>
      </c>
      <c r="I23" s="405">
        <v>91057</v>
      </c>
      <c r="J23" s="405">
        <v>91948</v>
      </c>
      <c r="K23" s="405">
        <v>99161</v>
      </c>
      <c r="L23" s="405">
        <v>103482</v>
      </c>
      <c r="M23" s="169"/>
    </row>
    <row r="24" spans="1:13" ht="15" customHeight="1" x14ac:dyDescent="0.2">
      <c r="A24" s="21" t="s">
        <v>139</v>
      </c>
      <c r="B24" s="18"/>
      <c r="C24" s="18"/>
      <c r="D24" s="18"/>
      <c r="E24" s="18"/>
      <c r="F24" s="18"/>
      <c r="G24" s="18"/>
      <c r="H24" s="18"/>
      <c r="I24" s="18"/>
      <c r="J24" s="18"/>
      <c r="K24" s="18"/>
      <c r="L24" s="18"/>
    </row>
  </sheetData>
  <mergeCells count="1">
    <mergeCell ref="A1:L1"/>
  </mergeCells>
  <phoneticPr fontId="17" type="noConversion"/>
  <conditionalFormatting sqref="A1 A2:D3 A24:D1048576 A4:B4 A5:G23 M1:XFD1048576">
    <cfRule type="cellIs" dxfId="1077" priority="67" operator="equal">
      <formula>0</formula>
    </cfRule>
    <cfRule type="cellIs" priority="68" operator="equal">
      <formula>0</formula>
    </cfRule>
  </conditionalFormatting>
  <conditionalFormatting sqref="M5">
    <cfRule type="cellIs" dxfId="1076" priority="66" operator="equal">
      <formula>0</formula>
    </cfRule>
  </conditionalFormatting>
  <conditionalFormatting sqref="M5">
    <cfRule type="containsText" dxfId="1075" priority="65" operator="containsText" text="FALSO">
      <formula>NOT(ISERROR(SEARCH("FALSO",M5)))</formula>
    </cfRule>
  </conditionalFormatting>
  <conditionalFormatting sqref="C4:E4 G4">
    <cfRule type="cellIs" dxfId="1074" priority="63" operator="equal">
      <formula>0</formula>
    </cfRule>
    <cfRule type="cellIs" priority="64" operator="equal">
      <formula>0</formula>
    </cfRule>
  </conditionalFormatting>
  <conditionalFormatting sqref="G2:G3 G24:G1048576">
    <cfRule type="cellIs" dxfId="1073" priority="59" operator="equal">
      <formula>0</formula>
    </cfRule>
    <cfRule type="cellIs" priority="60" operator="equal">
      <formula>0</formula>
    </cfRule>
  </conditionalFormatting>
  <conditionalFormatting sqref="E2:E3 E24:E1048576">
    <cfRule type="cellIs" dxfId="1072" priority="53" operator="equal">
      <formula>0</formula>
    </cfRule>
    <cfRule type="cellIs" priority="54" operator="equal">
      <formula>0</formula>
    </cfRule>
  </conditionalFormatting>
  <conditionalFormatting sqref="F4">
    <cfRule type="cellIs" dxfId="1071" priority="47" operator="equal">
      <formula>0</formula>
    </cfRule>
    <cfRule type="cellIs" priority="48" operator="equal">
      <formula>0</formula>
    </cfRule>
  </conditionalFormatting>
  <conditionalFormatting sqref="F2:F3 F24:F1048576">
    <cfRule type="cellIs" dxfId="1070" priority="43" operator="equal">
      <formula>0</formula>
    </cfRule>
    <cfRule type="cellIs" priority="44" operator="equal">
      <formula>0</formula>
    </cfRule>
  </conditionalFormatting>
  <conditionalFormatting sqref="H4">
    <cfRule type="cellIs" dxfId="1069" priority="41" operator="equal">
      <formula>0</formula>
    </cfRule>
    <cfRule type="cellIs" priority="42" operator="equal">
      <formula>0</formula>
    </cfRule>
  </conditionalFormatting>
  <conditionalFormatting sqref="H5:H23">
    <cfRule type="cellIs" dxfId="1068" priority="39" operator="equal">
      <formula>0</formula>
    </cfRule>
    <cfRule type="cellIs" priority="40" operator="equal">
      <formula>0</formula>
    </cfRule>
  </conditionalFormatting>
  <conditionalFormatting sqref="H2:H3 H24:H1048576">
    <cfRule type="cellIs" dxfId="1067" priority="37" operator="equal">
      <formula>0</formula>
    </cfRule>
    <cfRule type="cellIs" priority="38" operator="equal">
      <formula>0</formula>
    </cfRule>
  </conditionalFormatting>
  <conditionalFormatting sqref="I4">
    <cfRule type="cellIs" dxfId="1066" priority="31" operator="equal">
      <formula>0</formula>
    </cfRule>
    <cfRule type="cellIs" priority="32" operator="equal">
      <formula>0</formula>
    </cfRule>
  </conditionalFormatting>
  <conditionalFormatting sqref="I5:I23">
    <cfRule type="cellIs" dxfId="1065" priority="29" operator="equal">
      <formula>0</formula>
    </cfRule>
    <cfRule type="cellIs" priority="30" operator="equal">
      <formula>0</formula>
    </cfRule>
  </conditionalFormatting>
  <conditionalFormatting sqref="I2:I3 I24:I1048576">
    <cfRule type="cellIs" dxfId="1064" priority="27" operator="equal">
      <formula>0</formula>
    </cfRule>
    <cfRule type="cellIs" priority="28" operator="equal">
      <formula>0</formula>
    </cfRule>
  </conditionalFormatting>
  <conditionalFormatting sqref="J4">
    <cfRule type="cellIs" dxfId="1063" priority="17" operator="equal">
      <formula>0</formula>
    </cfRule>
    <cfRule type="cellIs" priority="18" operator="equal">
      <formula>0</formula>
    </cfRule>
  </conditionalFormatting>
  <conditionalFormatting sqref="J5:J23">
    <cfRule type="cellIs" dxfId="1062" priority="15" operator="equal">
      <formula>0</formula>
    </cfRule>
    <cfRule type="cellIs" priority="16" operator="equal">
      <formula>0</formula>
    </cfRule>
  </conditionalFormatting>
  <conditionalFormatting sqref="J2:J3 J24:J1048576">
    <cfRule type="cellIs" dxfId="1061" priority="13" operator="equal">
      <formula>0</formula>
    </cfRule>
    <cfRule type="cellIs" priority="14" operator="equal">
      <formula>0</formula>
    </cfRule>
  </conditionalFormatting>
  <conditionalFormatting sqref="K4">
    <cfRule type="cellIs" dxfId="1060" priority="11" operator="equal">
      <formula>0</formula>
    </cfRule>
    <cfRule type="cellIs" priority="12" operator="equal">
      <formula>0</formula>
    </cfRule>
  </conditionalFormatting>
  <conditionalFormatting sqref="K5:K23">
    <cfRule type="cellIs" dxfId="1059" priority="9" operator="equal">
      <formula>0</formula>
    </cfRule>
    <cfRule type="cellIs" priority="10" operator="equal">
      <formula>0</formula>
    </cfRule>
  </conditionalFormatting>
  <conditionalFormatting sqref="K2:K3 K24:K1048576">
    <cfRule type="cellIs" dxfId="1058" priority="7" operator="equal">
      <formula>0</formula>
    </cfRule>
    <cfRule type="cellIs" priority="8" operator="equal">
      <formula>0</formula>
    </cfRule>
  </conditionalFormatting>
  <conditionalFormatting sqref="L4">
    <cfRule type="cellIs" dxfId="1057" priority="5" operator="equal">
      <formula>0</formula>
    </cfRule>
    <cfRule type="cellIs" priority="6" operator="equal">
      <formula>0</formula>
    </cfRule>
  </conditionalFormatting>
  <conditionalFormatting sqref="L5:L23">
    <cfRule type="cellIs" dxfId="1056" priority="3" operator="equal">
      <formula>0</formula>
    </cfRule>
    <cfRule type="cellIs" priority="4" operator="equal">
      <formula>0</formula>
    </cfRule>
  </conditionalFormatting>
  <conditionalFormatting sqref="L2:L3 L24:L1048576">
    <cfRule type="cellIs" dxfId="1055" priority="1" operator="equal">
      <formula>0</formula>
    </cfRule>
    <cfRule type="cellIs" priority="2" operator="equal">
      <formula>0</formula>
    </cfRule>
  </conditionalFormatting>
  <printOptions horizontalCentered="1"/>
  <pageMargins left="0.27559055118110237" right="0.27559055118110237" top="1.7716535433070868" bottom="0.47244094488188981" header="0.19685039370078741" footer="0.19685039370078741"/>
  <pageSetup paperSize="9" orientation="portrait" r:id="rId1"/>
  <headerFooter>
    <oddHeader>&amp;C&amp;G</oddHeader>
  </headerFooter>
  <drawing r:id="rId2"/>
  <legacyDrawingHF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211718-8D56-4F45-9C49-A5503D4DC665}">
  <sheetPr>
    <tabColor indexed="25"/>
    <pageSetUpPr fitToPage="1"/>
  </sheetPr>
  <dimension ref="A1:M34"/>
  <sheetViews>
    <sheetView showGridLines="0" workbookViewId="0">
      <selection sqref="A1:L1"/>
    </sheetView>
  </sheetViews>
  <sheetFormatPr defaultColWidth="9.140625" defaultRowHeight="17.45" customHeight="1" x14ac:dyDescent="0.2"/>
  <cols>
    <col min="1" max="1" width="24.42578125" style="4" customWidth="1"/>
    <col min="2" max="12" width="7.5703125" style="4" customWidth="1"/>
    <col min="13" max="13" width="5.85546875" style="4" bestFit="1" customWidth="1"/>
    <col min="14" max="16384" width="9.140625" style="4"/>
  </cols>
  <sheetData>
    <row r="1" spans="1:13" s="3" customFormat="1" ht="28.5" customHeight="1" x14ac:dyDescent="0.2">
      <c r="A1" s="468" t="s">
        <v>362</v>
      </c>
      <c r="B1" s="468"/>
      <c r="C1" s="468"/>
      <c r="D1" s="468"/>
      <c r="E1" s="468"/>
      <c r="F1" s="468"/>
      <c r="G1" s="468"/>
      <c r="H1" s="468"/>
      <c r="I1" s="468"/>
      <c r="J1" s="468"/>
      <c r="K1" s="468"/>
      <c r="L1" s="468"/>
    </row>
    <row r="2" spans="1:13" ht="15" customHeight="1" x14ac:dyDescent="0.2">
      <c r="A2" s="11"/>
      <c r="B2" s="165"/>
      <c r="C2" s="165"/>
      <c r="D2" s="165"/>
      <c r="E2" s="165"/>
      <c r="F2" s="165"/>
      <c r="G2" s="165"/>
      <c r="H2" s="165"/>
      <c r="I2" s="165"/>
      <c r="J2" s="165"/>
      <c r="K2" s="165"/>
      <c r="L2" s="165"/>
    </row>
    <row r="3" spans="1:13" ht="15" customHeight="1" x14ac:dyDescent="0.2">
      <c r="A3" s="13" t="s">
        <v>43</v>
      </c>
      <c r="B3" s="165"/>
      <c r="C3" s="165"/>
      <c r="D3" s="165"/>
      <c r="E3" s="165"/>
      <c r="F3" s="165"/>
      <c r="G3" s="165"/>
      <c r="H3" s="165"/>
      <c r="I3" s="165"/>
      <c r="J3" s="165"/>
      <c r="K3" s="165"/>
      <c r="L3" s="165"/>
    </row>
    <row r="4" spans="1:13" ht="20.25" customHeight="1" thickBot="1" x14ac:dyDescent="0.25">
      <c r="A4" s="15"/>
      <c r="B4" s="16">
        <v>2013</v>
      </c>
      <c r="C4" s="16">
        <v>2014</v>
      </c>
      <c r="D4" s="16">
        <v>2015</v>
      </c>
      <c r="E4" s="16">
        <v>2016</v>
      </c>
      <c r="F4" s="16">
        <v>2017</v>
      </c>
      <c r="G4" s="16">
        <v>2018</v>
      </c>
      <c r="H4" s="16">
        <v>2019</v>
      </c>
      <c r="I4" s="16">
        <v>2020</v>
      </c>
      <c r="J4" s="16">
        <v>2021</v>
      </c>
      <c r="K4" s="16">
        <v>2022</v>
      </c>
      <c r="L4" s="16">
        <v>2023</v>
      </c>
    </row>
    <row r="5" spans="1:13" ht="21" customHeight="1" thickTop="1" x14ac:dyDescent="0.2">
      <c r="A5" s="112" t="s">
        <v>12</v>
      </c>
      <c r="B5" s="403">
        <v>2555676</v>
      </c>
      <c r="C5" s="403">
        <v>2636881</v>
      </c>
      <c r="D5" s="403">
        <v>2716011</v>
      </c>
      <c r="E5" s="403">
        <v>2819978</v>
      </c>
      <c r="F5" s="403">
        <v>2946903</v>
      </c>
      <c r="G5" s="403">
        <v>3060489</v>
      </c>
      <c r="H5" s="403">
        <v>3110949</v>
      </c>
      <c r="I5" s="403">
        <v>3085566</v>
      </c>
      <c r="J5" s="403">
        <v>3102345</v>
      </c>
      <c r="K5" s="403">
        <v>3337082</v>
      </c>
      <c r="L5" s="403">
        <v>3489582.9999999995</v>
      </c>
    </row>
    <row r="6" spans="1:13" ht="15" customHeight="1" x14ac:dyDescent="0.2">
      <c r="A6" s="17" t="s">
        <v>209</v>
      </c>
      <c r="B6" s="403">
        <v>933126.00000000012</v>
      </c>
      <c r="C6" s="403">
        <v>966786.99999999988</v>
      </c>
      <c r="D6" s="403">
        <v>1002830.9999999999</v>
      </c>
      <c r="E6" s="403">
        <v>1038348.9999999998</v>
      </c>
      <c r="F6" s="403">
        <v>1090049.0000000002</v>
      </c>
      <c r="G6" s="403">
        <v>1119718.0000000005</v>
      </c>
      <c r="H6" s="403">
        <v>1132969.9999999998</v>
      </c>
      <c r="I6" s="403">
        <v>1127589.9999999998</v>
      </c>
      <c r="J6" s="403">
        <v>1137435.9999999998</v>
      </c>
      <c r="K6" s="403">
        <v>1215310.0000000002</v>
      </c>
      <c r="L6" s="403">
        <v>1260100.0000000002</v>
      </c>
    </row>
    <row r="7" spans="1:13" ht="15" customHeight="1" x14ac:dyDescent="0.2">
      <c r="A7" s="339" t="s">
        <v>210</v>
      </c>
      <c r="B7" s="404">
        <v>53023</v>
      </c>
      <c r="C7" s="404">
        <v>54568</v>
      </c>
      <c r="D7" s="404">
        <v>56865</v>
      </c>
      <c r="E7" s="404">
        <v>57001</v>
      </c>
      <c r="F7" s="404">
        <v>59646</v>
      </c>
      <c r="G7" s="404">
        <v>62987.000000000007</v>
      </c>
      <c r="H7" s="404">
        <v>63449</v>
      </c>
      <c r="I7" s="404">
        <v>64864</v>
      </c>
      <c r="J7" s="404">
        <v>65112</v>
      </c>
      <c r="K7" s="404">
        <v>68558</v>
      </c>
      <c r="L7" s="404">
        <v>72633</v>
      </c>
    </row>
    <row r="8" spans="1:13" ht="15" customHeight="1" x14ac:dyDescent="0.2">
      <c r="A8" s="339" t="s">
        <v>211</v>
      </c>
      <c r="B8" s="404">
        <v>107406</v>
      </c>
      <c r="C8" s="404">
        <v>112832.00000000001</v>
      </c>
      <c r="D8" s="404">
        <v>116890</v>
      </c>
      <c r="E8" s="404">
        <v>122550</v>
      </c>
      <c r="F8" s="404">
        <v>129416</v>
      </c>
      <c r="G8" s="404">
        <v>135825</v>
      </c>
      <c r="H8" s="404">
        <v>139055</v>
      </c>
      <c r="I8" s="404">
        <v>138839</v>
      </c>
      <c r="J8" s="404">
        <v>141395</v>
      </c>
      <c r="K8" s="404">
        <v>153121</v>
      </c>
      <c r="L8" s="404">
        <v>160086</v>
      </c>
    </row>
    <row r="9" spans="1:13" ht="15" customHeight="1" x14ac:dyDescent="0.2">
      <c r="A9" s="339" t="s">
        <v>212</v>
      </c>
      <c r="B9" s="404">
        <v>121303</v>
      </c>
      <c r="C9" s="404">
        <v>125966</v>
      </c>
      <c r="D9" s="404">
        <v>131033.00000000001</v>
      </c>
      <c r="E9" s="404">
        <v>136891</v>
      </c>
      <c r="F9" s="404">
        <v>141727</v>
      </c>
      <c r="G9" s="404">
        <v>145043</v>
      </c>
      <c r="H9" s="404">
        <v>138907.99999999997</v>
      </c>
      <c r="I9" s="404">
        <v>141053.99999999997</v>
      </c>
      <c r="J9" s="404">
        <v>141116.99999999997</v>
      </c>
      <c r="K9" s="404">
        <v>149246</v>
      </c>
      <c r="L9" s="404">
        <v>150333</v>
      </c>
      <c r="M9" s="169"/>
    </row>
    <row r="10" spans="1:13" ht="15" customHeight="1" x14ac:dyDescent="0.2">
      <c r="A10" s="339" t="s">
        <v>213</v>
      </c>
      <c r="B10" s="404">
        <v>484471</v>
      </c>
      <c r="C10" s="404">
        <v>501063.99999999994</v>
      </c>
      <c r="D10" s="404">
        <v>519452</v>
      </c>
      <c r="E10" s="404">
        <v>537773</v>
      </c>
      <c r="F10" s="404">
        <v>569098</v>
      </c>
      <c r="G10" s="404">
        <v>581232</v>
      </c>
      <c r="H10" s="404">
        <v>596772</v>
      </c>
      <c r="I10" s="404">
        <v>586860.00000000012</v>
      </c>
      <c r="J10" s="404">
        <v>588688</v>
      </c>
      <c r="K10" s="404">
        <v>633694</v>
      </c>
      <c r="L10" s="404">
        <v>658882.00000000012</v>
      </c>
      <c r="M10" s="169"/>
    </row>
    <row r="11" spans="1:13" ht="15" customHeight="1" x14ac:dyDescent="0.2">
      <c r="A11" s="339" t="s">
        <v>214</v>
      </c>
      <c r="B11" s="404">
        <v>12212.999999999998</v>
      </c>
      <c r="C11" s="404">
        <v>12481</v>
      </c>
      <c r="D11" s="404">
        <v>12990</v>
      </c>
      <c r="E11" s="404">
        <v>13302</v>
      </c>
      <c r="F11" s="404">
        <v>14461</v>
      </c>
      <c r="G11" s="404">
        <v>14799</v>
      </c>
      <c r="H11" s="404">
        <v>15061.000000000002</v>
      </c>
      <c r="I11" s="404">
        <v>14649</v>
      </c>
      <c r="J11" s="404">
        <v>14857.000000000002</v>
      </c>
      <c r="K11" s="404">
        <v>15757.000000000002</v>
      </c>
      <c r="L11" s="404">
        <v>16238</v>
      </c>
      <c r="M11" s="169"/>
    </row>
    <row r="12" spans="1:13" ht="15" customHeight="1" x14ac:dyDescent="0.2">
      <c r="A12" s="339" t="s">
        <v>215</v>
      </c>
      <c r="B12" s="404">
        <v>105008.99999999999</v>
      </c>
      <c r="C12" s="404">
        <v>109577</v>
      </c>
      <c r="D12" s="404">
        <v>113797.99999999999</v>
      </c>
      <c r="E12" s="404">
        <v>117764.99999999999</v>
      </c>
      <c r="F12" s="404">
        <v>121423</v>
      </c>
      <c r="G12" s="404">
        <v>124176</v>
      </c>
      <c r="H12" s="404">
        <v>123941</v>
      </c>
      <c r="I12" s="404">
        <v>124025</v>
      </c>
      <c r="J12" s="404">
        <v>127874.00000000001</v>
      </c>
      <c r="K12" s="404">
        <v>134241</v>
      </c>
      <c r="L12" s="404">
        <v>138339</v>
      </c>
      <c r="M12" s="169"/>
    </row>
    <row r="13" spans="1:13" ht="15" customHeight="1" x14ac:dyDescent="0.2">
      <c r="A13" s="339" t="s">
        <v>216</v>
      </c>
      <c r="B13" s="404">
        <v>32813</v>
      </c>
      <c r="C13" s="404">
        <v>32882.000000000007</v>
      </c>
      <c r="D13" s="404">
        <v>33847</v>
      </c>
      <c r="E13" s="404">
        <v>34594.999999999993</v>
      </c>
      <c r="F13" s="404">
        <v>35335</v>
      </c>
      <c r="G13" s="404">
        <v>36289.000000000007</v>
      </c>
      <c r="H13" s="404">
        <v>36417</v>
      </c>
      <c r="I13" s="404">
        <v>37413</v>
      </c>
      <c r="J13" s="404">
        <v>38175.000000000015</v>
      </c>
      <c r="K13" s="404">
        <v>40025.000000000007</v>
      </c>
      <c r="L13" s="404">
        <v>42126.999999999993</v>
      </c>
      <c r="M13" s="169"/>
    </row>
    <row r="14" spans="1:13" ht="15" customHeight="1" x14ac:dyDescent="0.2">
      <c r="A14" s="339" t="s">
        <v>217</v>
      </c>
      <c r="B14" s="404">
        <v>16888</v>
      </c>
      <c r="C14" s="404">
        <v>17417</v>
      </c>
      <c r="D14" s="404">
        <v>17956.000000000004</v>
      </c>
      <c r="E14" s="404">
        <v>18472</v>
      </c>
      <c r="F14" s="404">
        <v>18943</v>
      </c>
      <c r="G14" s="404">
        <v>19367.000000000004</v>
      </c>
      <c r="H14" s="404">
        <v>19367</v>
      </c>
      <c r="I14" s="404">
        <v>19886</v>
      </c>
      <c r="J14" s="404">
        <v>20217.999999999996</v>
      </c>
      <c r="K14" s="404">
        <v>20667.999999999996</v>
      </c>
      <c r="L14" s="404">
        <v>21461.999999999993</v>
      </c>
      <c r="M14" s="169"/>
    </row>
    <row r="15" spans="1:13" ht="15" customHeight="1" x14ac:dyDescent="0.2">
      <c r="A15" s="17" t="s">
        <v>218</v>
      </c>
      <c r="B15" s="403">
        <v>405897.00000000029</v>
      </c>
      <c r="C15" s="403">
        <v>416808.00000000023</v>
      </c>
      <c r="D15" s="403">
        <v>426185</v>
      </c>
      <c r="E15" s="403">
        <v>438938.99999999994</v>
      </c>
      <c r="F15" s="403">
        <v>455651.00000000006</v>
      </c>
      <c r="G15" s="403">
        <v>471228.00000000006</v>
      </c>
      <c r="H15" s="403">
        <v>474235.00000000012</v>
      </c>
      <c r="I15" s="403">
        <v>476406.00000000023</v>
      </c>
      <c r="J15" s="403">
        <v>477289.00000000006</v>
      </c>
      <c r="K15" s="403">
        <v>506309.99999999988</v>
      </c>
      <c r="L15" s="403">
        <v>524218.00000000012</v>
      </c>
      <c r="M15" s="169"/>
    </row>
    <row r="16" spans="1:13" ht="15" customHeight="1" x14ac:dyDescent="0.2">
      <c r="A16" s="339" t="s">
        <v>219</v>
      </c>
      <c r="B16" s="404">
        <v>101729.00000000001</v>
      </c>
      <c r="C16" s="404">
        <v>105834</v>
      </c>
      <c r="D16" s="404">
        <v>108508</v>
      </c>
      <c r="E16" s="404">
        <v>114017</v>
      </c>
      <c r="F16" s="404">
        <v>118713.00000000001</v>
      </c>
      <c r="G16" s="404">
        <v>125109.00000000001</v>
      </c>
      <c r="H16" s="404">
        <v>126163.00000000001</v>
      </c>
      <c r="I16" s="404">
        <v>127075</v>
      </c>
      <c r="J16" s="404">
        <v>124894</v>
      </c>
      <c r="K16" s="404">
        <v>135023</v>
      </c>
      <c r="L16" s="404">
        <v>139483</v>
      </c>
      <c r="M16" s="169"/>
    </row>
    <row r="17" spans="1:13" ht="15" customHeight="1" x14ac:dyDescent="0.2">
      <c r="A17" s="339" t="s">
        <v>220</v>
      </c>
      <c r="B17" s="404">
        <v>99480</v>
      </c>
      <c r="C17" s="404">
        <v>98821</v>
      </c>
      <c r="D17" s="404">
        <v>101551</v>
      </c>
      <c r="E17" s="404">
        <v>103167.00000000001</v>
      </c>
      <c r="F17" s="404">
        <v>107820.00000000001</v>
      </c>
      <c r="G17" s="404">
        <v>109081.99999999999</v>
      </c>
      <c r="H17" s="404">
        <v>110360.99999999999</v>
      </c>
      <c r="I17" s="404">
        <v>111631.00000000001</v>
      </c>
      <c r="J17" s="404">
        <v>111741.99999999999</v>
      </c>
      <c r="K17" s="404">
        <v>119330.00000000001</v>
      </c>
      <c r="L17" s="404">
        <v>122152</v>
      </c>
      <c r="M17" s="169"/>
    </row>
    <row r="18" spans="1:13" ht="15" customHeight="1" x14ac:dyDescent="0.2">
      <c r="A18" s="339" t="s">
        <v>221</v>
      </c>
      <c r="B18" s="404">
        <v>84147</v>
      </c>
      <c r="C18" s="404">
        <v>88098.000000000015</v>
      </c>
      <c r="D18" s="404">
        <v>90173</v>
      </c>
      <c r="E18" s="404">
        <v>93302</v>
      </c>
      <c r="F18" s="404">
        <v>96838</v>
      </c>
      <c r="G18" s="404">
        <v>98908</v>
      </c>
      <c r="H18" s="404">
        <v>99524.000000000015</v>
      </c>
      <c r="I18" s="404">
        <v>99673</v>
      </c>
      <c r="J18" s="404">
        <v>101975</v>
      </c>
      <c r="K18" s="404">
        <v>105680</v>
      </c>
      <c r="L18" s="404">
        <v>109519</v>
      </c>
      <c r="M18" s="169"/>
    </row>
    <row r="19" spans="1:13" ht="15" customHeight="1" x14ac:dyDescent="0.2">
      <c r="A19" s="339" t="s">
        <v>222</v>
      </c>
      <c r="B19" s="404">
        <v>57790</v>
      </c>
      <c r="C19" s="404">
        <v>59194.999999999985</v>
      </c>
      <c r="D19" s="404">
        <v>60825.999999999993</v>
      </c>
      <c r="E19" s="404">
        <v>62720.000000000015</v>
      </c>
      <c r="F19" s="404">
        <v>65047.999999999993</v>
      </c>
      <c r="G19" s="404">
        <v>68123</v>
      </c>
      <c r="H19" s="404">
        <v>69618</v>
      </c>
      <c r="I19" s="404">
        <v>69458</v>
      </c>
      <c r="J19" s="404">
        <v>69853</v>
      </c>
      <c r="K19" s="404">
        <v>74206</v>
      </c>
      <c r="L19" s="404">
        <v>77276</v>
      </c>
      <c r="M19" s="169"/>
    </row>
    <row r="20" spans="1:13" ht="15" customHeight="1" x14ac:dyDescent="0.2">
      <c r="A20" s="339" t="s">
        <v>223</v>
      </c>
      <c r="B20" s="404">
        <v>19693</v>
      </c>
      <c r="C20" s="404">
        <v>20702</v>
      </c>
      <c r="D20" s="404">
        <v>20362</v>
      </c>
      <c r="E20" s="404">
        <v>20449</v>
      </c>
      <c r="F20" s="404">
        <v>20492</v>
      </c>
      <c r="G20" s="404">
        <v>22102</v>
      </c>
      <c r="H20" s="404">
        <v>21918</v>
      </c>
      <c r="I20" s="404">
        <v>21929</v>
      </c>
      <c r="J20" s="404">
        <v>21615</v>
      </c>
      <c r="K20" s="404">
        <v>22628</v>
      </c>
      <c r="L20" s="404">
        <v>23604</v>
      </c>
      <c r="M20" s="169"/>
    </row>
    <row r="21" spans="1:13" ht="15" customHeight="1" x14ac:dyDescent="0.2">
      <c r="A21" s="339" t="s">
        <v>224</v>
      </c>
      <c r="B21" s="404">
        <v>43057.999999999993</v>
      </c>
      <c r="C21" s="404">
        <v>44158</v>
      </c>
      <c r="D21" s="404">
        <v>44765</v>
      </c>
      <c r="E21" s="404">
        <v>45284</v>
      </c>
      <c r="F21" s="404">
        <v>46740.000000000007</v>
      </c>
      <c r="G21" s="404">
        <v>47904</v>
      </c>
      <c r="H21" s="404">
        <v>46651</v>
      </c>
      <c r="I21" s="404">
        <v>46640</v>
      </c>
      <c r="J21" s="404">
        <v>47210</v>
      </c>
      <c r="K21" s="404">
        <v>49443</v>
      </c>
      <c r="L21" s="404">
        <v>52184</v>
      </c>
      <c r="M21" s="169"/>
    </row>
    <row r="22" spans="1:13" s="20" customFormat="1" ht="15" customHeight="1" x14ac:dyDescent="0.2">
      <c r="A22" s="17" t="s">
        <v>225</v>
      </c>
      <c r="B22" s="403">
        <v>181980.00000000003</v>
      </c>
      <c r="C22" s="403">
        <v>187163.99999999997</v>
      </c>
      <c r="D22" s="403">
        <v>191426.99999999997</v>
      </c>
      <c r="E22" s="403">
        <v>195958</v>
      </c>
      <c r="F22" s="403">
        <v>207117.99999999994</v>
      </c>
      <c r="G22" s="403">
        <v>218361</v>
      </c>
      <c r="H22" s="403">
        <v>222503.00000000012</v>
      </c>
      <c r="I22" s="403">
        <v>222503</v>
      </c>
      <c r="J22" s="403">
        <v>220224.99999999991</v>
      </c>
      <c r="K22" s="403">
        <v>233662.99999999994</v>
      </c>
      <c r="L22" s="403">
        <v>244696.99999999994</v>
      </c>
      <c r="M22" s="169"/>
    </row>
    <row r="23" spans="1:13" ht="15" customHeight="1" x14ac:dyDescent="0.2">
      <c r="A23" s="339" t="s">
        <v>226</v>
      </c>
      <c r="B23" s="404">
        <v>79682</v>
      </c>
      <c r="C23" s="404">
        <v>83007</v>
      </c>
      <c r="D23" s="404">
        <v>85074</v>
      </c>
      <c r="E23" s="404">
        <v>87605.999999999985</v>
      </c>
      <c r="F23" s="404">
        <v>92480</v>
      </c>
      <c r="G23" s="404">
        <v>100447</v>
      </c>
      <c r="H23" s="404">
        <v>102230.00000000001</v>
      </c>
      <c r="I23" s="404">
        <v>101028.99999999999</v>
      </c>
      <c r="J23" s="404">
        <v>99264.999999999985</v>
      </c>
      <c r="K23" s="404">
        <v>105262</v>
      </c>
      <c r="L23" s="404">
        <v>111666</v>
      </c>
    </row>
    <row r="24" spans="1:13" ht="17.45" customHeight="1" x14ac:dyDescent="0.2">
      <c r="A24" s="339" t="s">
        <v>227</v>
      </c>
      <c r="B24" s="404">
        <v>49139</v>
      </c>
      <c r="C24" s="404">
        <v>49897</v>
      </c>
      <c r="D24" s="404">
        <v>51350</v>
      </c>
      <c r="E24" s="404">
        <v>51114</v>
      </c>
      <c r="F24" s="404">
        <v>53556</v>
      </c>
      <c r="G24" s="404">
        <v>54546.999999999993</v>
      </c>
      <c r="H24" s="404">
        <v>55892</v>
      </c>
      <c r="I24" s="404">
        <v>55002</v>
      </c>
      <c r="J24" s="404">
        <v>54352.000000000007</v>
      </c>
      <c r="K24" s="404">
        <v>58043.999999999993</v>
      </c>
      <c r="L24" s="404">
        <v>59990</v>
      </c>
    </row>
    <row r="25" spans="1:13" ht="17.45" customHeight="1" x14ac:dyDescent="0.2">
      <c r="A25" s="339" t="s">
        <v>228</v>
      </c>
      <c r="B25" s="404">
        <v>53158.999999999993</v>
      </c>
      <c r="C25" s="404">
        <v>54260</v>
      </c>
      <c r="D25" s="404">
        <v>55003</v>
      </c>
      <c r="E25" s="404">
        <v>57238.000000000007</v>
      </c>
      <c r="F25" s="404">
        <v>61082</v>
      </c>
      <c r="G25" s="404">
        <v>63366.999999999993</v>
      </c>
      <c r="H25" s="404">
        <v>64381</v>
      </c>
      <c r="I25" s="404">
        <v>66472</v>
      </c>
      <c r="J25" s="404">
        <v>66608</v>
      </c>
      <c r="K25" s="404">
        <v>70357</v>
      </c>
      <c r="L25" s="404">
        <v>73041</v>
      </c>
    </row>
    <row r="26" spans="1:13" ht="17.45" customHeight="1" x14ac:dyDescent="0.2">
      <c r="A26" s="17" t="s">
        <v>229</v>
      </c>
      <c r="B26" s="403">
        <v>692704</v>
      </c>
      <c r="C26" s="403">
        <v>715126</v>
      </c>
      <c r="D26" s="403">
        <v>730551</v>
      </c>
      <c r="E26" s="403">
        <v>765222</v>
      </c>
      <c r="F26" s="403">
        <v>790694</v>
      </c>
      <c r="G26" s="403">
        <v>826919</v>
      </c>
      <c r="H26" s="403">
        <v>845336</v>
      </c>
      <c r="I26" s="403">
        <v>835460</v>
      </c>
      <c r="J26" s="403">
        <v>838586</v>
      </c>
      <c r="K26" s="403">
        <v>915180</v>
      </c>
      <c r="L26" s="403">
        <v>969558</v>
      </c>
    </row>
    <row r="27" spans="1:13" ht="17.45" customHeight="1" x14ac:dyDescent="0.2">
      <c r="A27" s="17" t="s">
        <v>230</v>
      </c>
      <c r="B27" s="403">
        <v>128055</v>
      </c>
      <c r="C27" s="403">
        <v>129592</v>
      </c>
      <c r="D27" s="403">
        <v>132359</v>
      </c>
      <c r="E27" s="403">
        <v>135968</v>
      </c>
      <c r="F27" s="403">
        <v>143619</v>
      </c>
      <c r="G27" s="403">
        <v>152137</v>
      </c>
      <c r="H27" s="403">
        <v>155943</v>
      </c>
      <c r="I27" s="403">
        <v>156000</v>
      </c>
      <c r="J27" s="403">
        <v>157437</v>
      </c>
      <c r="K27" s="403">
        <v>168606.00000000003</v>
      </c>
      <c r="L27" s="403">
        <v>173313</v>
      </c>
    </row>
    <row r="28" spans="1:13" ht="17.45" customHeight="1" x14ac:dyDescent="0.2">
      <c r="A28" s="17" t="s">
        <v>231</v>
      </c>
      <c r="B28" s="403">
        <v>99741.999999999971</v>
      </c>
      <c r="C28" s="403">
        <v>101944.99999999997</v>
      </c>
      <c r="D28" s="403">
        <v>105678.00000000003</v>
      </c>
      <c r="E28" s="403">
        <v>109694</v>
      </c>
      <c r="F28" s="403">
        <v>114002.00000000001</v>
      </c>
      <c r="G28" s="403">
        <v>117709.00000000001</v>
      </c>
      <c r="H28" s="403">
        <v>119673.99999999999</v>
      </c>
      <c r="I28" s="403">
        <v>122938.99999999997</v>
      </c>
      <c r="J28" s="403">
        <v>122965.99999999997</v>
      </c>
      <c r="K28" s="403">
        <v>132510.00000000003</v>
      </c>
      <c r="L28" s="403">
        <v>139263</v>
      </c>
    </row>
    <row r="29" spans="1:13" ht="17.45" customHeight="1" x14ac:dyDescent="0.2">
      <c r="A29" s="339" t="s">
        <v>232</v>
      </c>
      <c r="B29" s="404">
        <v>21618</v>
      </c>
      <c r="C29" s="404">
        <v>21990</v>
      </c>
      <c r="D29" s="404">
        <v>23369</v>
      </c>
      <c r="E29" s="404">
        <v>24792</v>
      </c>
      <c r="F29" s="404">
        <v>26345</v>
      </c>
      <c r="G29" s="404">
        <v>27966</v>
      </c>
      <c r="H29" s="404">
        <v>29548</v>
      </c>
      <c r="I29" s="404">
        <v>33057</v>
      </c>
      <c r="J29" s="404">
        <v>33366</v>
      </c>
      <c r="K29" s="404">
        <v>35947</v>
      </c>
      <c r="L29" s="404">
        <v>37881</v>
      </c>
    </row>
    <row r="30" spans="1:13" ht="17.45" customHeight="1" x14ac:dyDescent="0.2">
      <c r="A30" s="339" t="s">
        <v>233</v>
      </c>
      <c r="B30" s="404">
        <v>23564</v>
      </c>
      <c r="C30" s="404">
        <v>23979.999999999996</v>
      </c>
      <c r="D30" s="404">
        <v>24788</v>
      </c>
      <c r="E30" s="404">
        <v>25090</v>
      </c>
      <c r="F30" s="404">
        <v>26560</v>
      </c>
      <c r="G30" s="404">
        <v>26946.000000000004</v>
      </c>
      <c r="H30" s="404">
        <v>26981</v>
      </c>
      <c r="I30" s="404">
        <v>26942</v>
      </c>
      <c r="J30" s="404">
        <v>27020.999999999993</v>
      </c>
      <c r="K30" s="404">
        <v>29984</v>
      </c>
      <c r="L30" s="404">
        <v>31710.000000000004</v>
      </c>
    </row>
    <row r="31" spans="1:13" ht="17.45" customHeight="1" x14ac:dyDescent="0.2">
      <c r="A31" s="339" t="s">
        <v>234</v>
      </c>
      <c r="B31" s="404">
        <v>20094</v>
      </c>
      <c r="C31" s="404">
        <v>20497.000000000004</v>
      </c>
      <c r="D31" s="404">
        <v>20703.999999999996</v>
      </c>
      <c r="E31" s="404">
        <v>21614.000000000004</v>
      </c>
      <c r="F31" s="404">
        <v>22068</v>
      </c>
      <c r="G31" s="404">
        <v>22055.999999999996</v>
      </c>
      <c r="H31" s="404">
        <v>22201.000000000004</v>
      </c>
      <c r="I31" s="404">
        <v>22475</v>
      </c>
      <c r="J31" s="404">
        <v>21854</v>
      </c>
      <c r="K31" s="404">
        <v>23056</v>
      </c>
      <c r="L31" s="404">
        <v>24444.000000000004</v>
      </c>
    </row>
    <row r="32" spans="1:13" ht="17.45" customHeight="1" x14ac:dyDescent="0.2">
      <c r="A32" s="339" t="s">
        <v>235</v>
      </c>
      <c r="B32" s="404">
        <v>34466</v>
      </c>
      <c r="C32" s="404">
        <v>35478</v>
      </c>
      <c r="D32" s="404">
        <v>36817</v>
      </c>
      <c r="E32" s="404">
        <v>38198</v>
      </c>
      <c r="F32" s="404">
        <v>39028.999999999993</v>
      </c>
      <c r="G32" s="404">
        <v>40741</v>
      </c>
      <c r="H32" s="404">
        <v>40943.999999999993</v>
      </c>
      <c r="I32" s="404">
        <v>40465</v>
      </c>
      <c r="J32" s="404">
        <v>40724.999999999993</v>
      </c>
      <c r="K32" s="404">
        <v>43523</v>
      </c>
      <c r="L32" s="404">
        <v>45228</v>
      </c>
    </row>
    <row r="33" spans="1:12" ht="17.45" customHeight="1" x14ac:dyDescent="0.2">
      <c r="A33" s="19" t="s">
        <v>236</v>
      </c>
      <c r="B33" s="406">
        <v>114172.00000000001</v>
      </c>
      <c r="C33" s="406">
        <v>119459</v>
      </c>
      <c r="D33" s="406">
        <v>126979.99999999999</v>
      </c>
      <c r="E33" s="406">
        <v>135848.00000000003</v>
      </c>
      <c r="F33" s="406">
        <v>145770.00000000003</v>
      </c>
      <c r="G33" s="406">
        <v>154417</v>
      </c>
      <c r="H33" s="406">
        <v>160288</v>
      </c>
      <c r="I33" s="406">
        <v>144667.99999999997</v>
      </c>
      <c r="J33" s="406">
        <v>148406</v>
      </c>
      <c r="K33" s="406">
        <v>165503</v>
      </c>
      <c r="L33" s="406">
        <v>178434</v>
      </c>
    </row>
    <row r="34" spans="1:12" ht="17.45" customHeight="1" x14ac:dyDescent="0.2">
      <c r="A34" s="21" t="s">
        <v>137</v>
      </c>
      <c r="B34" s="18"/>
      <c r="C34" s="18"/>
      <c r="D34" s="18"/>
      <c r="E34" s="18"/>
      <c r="F34" s="18"/>
      <c r="G34" s="18"/>
      <c r="H34" s="18"/>
      <c r="I34" s="18"/>
      <c r="J34" s="18"/>
      <c r="K34" s="18"/>
      <c r="L34" s="18"/>
    </row>
  </sheetData>
  <mergeCells count="1">
    <mergeCell ref="A1:L1"/>
  </mergeCells>
  <conditionalFormatting sqref="A1 M1:XFD1048576 A35:D1048576">
    <cfRule type="cellIs" dxfId="1054" priority="55" operator="equal">
      <formula>0</formula>
    </cfRule>
    <cfRule type="cellIs" priority="56" operator="equal">
      <formula>0</formula>
    </cfRule>
  </conditionalFormatting>
  <conditionalFormatting sqref="M4 B5:K33">
    <cfRule type="cellIs" dxfId="1053" priority="54" operator="equal">
      <formula>0</formula>
    </cfRule>
  </conditionalFormatting>
  <conditionalFormatting sqref="M4">
    <cfRule type="containsText" dxfId="1052" priority="53" operator="containsText" text="FALSO">
      <formula>NOT(ISERROR(SEARCH("FALSO",M4)))</formula>
    </cfRule>
  </conditionalFormatting>
  <conditionalFormatting sqref="G35:G1048576">
    <cfRule type="cellIs" dxfId="1051" priority="49" operator="equal">
      <formula>0</formula>
    </cfRule>
    <cfRule type="cellIs" priority="50" operator="equal">
      <formula>0</formula>
    </cfRule>
  </conditionalFormatting>
  <conditionalFormatting sqref="E35:E1048576">
    <cfRule type="cellIs" dxfId="1050" priority="47" operator="equal">
      <formula>0</formula>
    </cfRule>
    <cfRule type="cellIs" priority="48" operator="equal">
      <formula>0</formula>
    </cfRule>
  </conditionalFormatting>
  <conditionalFormatting sqref="F35:F1048576">
    <cfRule type="cellIs" dxfId="1049" priority="43" operator="equal">
      <formula>0</formula>
    </cfRule>
    <cfRule type="cellIs" priority="44" operator="equal">
      <formula>0</formula>
    </cfRule>
  </conditionalFormatting>
  <conditionalFormatting sqref="H35:H1048576">
    <cfRule type="cellIs" dxfId="1048" priority="37" operator="equal">
      <formula>0</formula>
    </cfRule>
    <cfRule type="cellIs" priority="38" operator="equal">
      <formula>0</formula>
    </cfRule>
  </conditionalFormatting>
  <conditionalFormatting sqref="J35:J1048576">
    <cfRule type="cellIs" dxfId="1047" priority="20" operator="equal">
      <formula>0</formula>
    </cfRule>
    <cfRule type="cellIs" priority="21" operator="equal">
      <formula>0</formula>
    </cfRule>
  </conditionalFormatting>
  <conditionalFormatting sqref="I35:I1048576">
    <cfRule type="cellIs" dxfId="1046" priority="27" operator="equal">
      <formula>0</formula>
    </cfRule>
    <cfRule type="cellIs" priority="28" operator="equal">
      <formula>0</formula>
    </cfRule>
  </conditionalFormatting>
  <conditionalFormatting sqref="K35:K1048576">
    <cfRule type="cellIs" dxfId="1045" priority="14" operator="equal">
      <formula>0</formula>
    </cfRule>
    <cfRule type="cellIs" priority="15" operator="equal">
      <formula>0</formula>
    </cfRule>
  </conditionalFormatting>
  <conditionalFormatting sqref="B34:C34">
    <cfRule type="cellIs" dxfId="1044" priority="13" operator="equal">
      <formula>0</formula>
    </cfRule>
  </conditionalFormatting>
  <conditionalFormatting sqref="D34">
    <cfRule type="cellIs" dxfId="1043" priority="12" operator="equal">
      <formula>0</formula>
    </cfRule>
  </conditionalFormatting>
  <conditionalFormatting sqref="G34">
    <cfRule type="cellIs" dxfId="1042" priority="11" operator="equal">
      <formula>0</formula>
    </cfRule>
  </conditionalFormatting>
  <conditionalFormatting sqref="E34">
    <cfRule type="cellIs" dxfId="1041" priority="10" operator="equal">
      <formula>0</formula>
    </cfRule>
  </conditionalFormatting>
  <conditionalFormatting sqref="F34">
    <cfRule type="cellIs" dxfId="1040" priority="9" operator="equal">
      <formula>0</formula>
    </cfRule>
  </conditionalFormatting>
  <conditionalFormatting sqref="H34">
    <cfRule type="cellIs" dxfId="1039" priority="8" operator="equal">
      <formula>0</formula>
    </cfRule>
  </conditionalFormatting>
  <conditionalFormatting sqref="I34">
    <cfRule type="cellIs" dxfId="1038" priority="7" operator="equal">
      <formula>0</formula>
    </cfRule>
  </conditionalFormatting>
  <conditionalFormatting sqref="J34">
    <cfRule type="cellIs" dxfId="1037" priority="6" operator="equal">
      <formula>0</formula>
    </cfRule>
  </conditionalFormatting>
  <conditionalFormatting sqref="K34">
    <cfRule type="cellIs" dxfId="1036" priority="5" operator="equal">
      <formula>0</formula>
    </cfRule>
  </conditionalFormatting>
  <conditionalFormatting sqref="L5:L33">
    <cfRule type="cellIs" dxfId="1035" priority="4" operator="equal">
      <formula>0</formula>
    </cfRule>
  </conditionalFormatting>
  <conditionalFormatting sqref="L35:L1048576">
    <cfRule type="cellIs" dxfId="1034" priority="2" operator="equal">
      <formula>0</formula>
    </cfRule>
    <cfRule type="cellIs" priority="3" operator="equal">
      <formula>0</formula>
    </cfRule>
  </conditionalFormatting>
  <conditionalFormatting sqref="L34">
    <cfRule type="cellIs" dxfId="1033" priority="1" operator="equal">
      <formula>0</formula>
    </cfRule>
  </conditionalFormatting>
  <printOptions horizontalCentered="1"/>
  <pageMargins left="0.27559055118110237" right="0.27559055118110237" top="1.7716535433070868" bottom="0.47244094488188981" header="0.19685039370078741" footer="0.19685039370078741"/>
  <pageSetup paperSize="9" scale="94" orientation="portrait" r:id="rId1"/>
  <headerFooter>
    <oddHeader>&amp;C&amp;G</oddHeader>
  </headerFooter>
  <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Folha15">
    <tabColor indexed="25"/>
    <pageSetUpPr fitToPage="1"/>
  </sheetPr>
  <dimension ref="A1:M330"/>
  <sheetViews>
    <sheetView showGridLines="0" workbookViewId="0">
      <selection sqref="A1:M1"/>
    </sheetView>
  </sheetViews>
  <sheetFormatPr defaultColWidth="9.140625" defaultRowHeight="11.25" x14ac:dyDescent="0.2"/>
  <cols>
    <col min="1" max="1" width="2" style="60" customWidth="1"/>
    <col min="2" max="2" width="28.42578125" style="60" customWidth="1"/>
    <col min="3" max="3" width="7.5703125" style="185" customWidth="1"/>
    <col min="4" max="13" width="7.5703125" style="197" customWidth="1"/>
    <col min="14" max="14" width="5.85546875" style="60" bestFit="1" customWidth="1"/>
    <col min="15" max="16384" width="9.140625" style="60"/>
  </cols>
  <sheetData>
    <row r="1" spans="1:13" s="125" customFormat="1" ht="28.5" customHeight="1" x14ac:dyDescent="0.2">
      <c r="A1" s="468" t="s">
        <v>361</v>
      </c>
      <c r="B1" s="468"/>
      <c r="C1" s="468"/>
      <c r="D1" s="468"/>
      <c r="E1" s="468"/>
      <c r="F1" s="468"/>
      <c r="G1" s="468"/>
      <c r="H1" s="468"/>
      <c r="I1" s="468"/>
      <c r="J1" s="468"/>
      <c r="K1" s="468"/>
      <c r="L1" s="468"/>
      <c r="M1" s="468"/>
    </row>
    <row r="2" spans="1:13" s="114" customFormat="1" ht="15.75" customHeight="1" x14ac:dyDescent="0.2">
      <c r="A2" s="5"/>
      <c r="B2" s="5"/>
      <c r="C2" s="5"/>
      <c r="D2" s="5"/>
      <c r="E2" s="5"/>
      <c r="F2" s="5"/>
      <c r="G2" s="5"/>
      <c r="H2" s="5"/>
      <c r="I2" s="5"/>
      <c r="J2" s="5"/>
      <c r="K2" s="5"/>
      <c r="L2" s="5"/>
      <c r="M2" s="5"/>
    </row>
    <row r="3" spans="1:13" s="114" customFormat="1" ht="15.75" customHeight="1" x14ac:dyDescent="0.2">
      <c r="A3" s="30" t="s">
        <v>43</v>
      </c>
      <c r="B3" s="21"/>
      <c r="C3" s="95"/>
      <c r="D3" s="95"/>
      <c r="E3" s="95"/>
      <c r="F3" s="95"/>
      <c r="G3" s="95"/>
      <c r="H3" s="95"/>
      <c r="I3" s="95"/>
      <c r="J3" s="95"/>
      <c r="K3" s="95"/>
      <c r="L3" s="95"/>
      <c r="M3" s="95"/>
    </row>
    <row r="4" spans="1:13" s="114" customFormat="1" ht="28.5" customHeight="1" thickBot="1" x14ac:dyDescent="0.25">
      <c r="A4" s="105" t="s">
        <v>1</v>
      </c>
      <c r="B4" s="32"/>
      <c r="C4" s="6">
        <v>2013</v>
      </c>
      <c r="D4" s="6">
        <v>2014</v>
      </c>
      <c r="E4" s="6">
        <v>2015</v>
      </c>
      <c r="F4" s="6">
        <v>2016</v>
      </c>
      <c r="G4" s="6">
        <v>2017</v>
      </c>
      <c r="H4" s="6">
        <v>2018</v>
      </c>
      <c r="I4" s="6">
        <v>2019</v>
      </c>
      <c r="J4" s="6">
        <v>2020</v>
      </c>
      <c r="K4" s="6">
        <v>2021</v>
      </c>
      <c r="L4" s="6">
        <v>2022</v>
      </c>
      <c r="M4" s="6">
        <v>2023</v>
      </c>
    </row>
    <row r="5" spans="1:13" s="114" customFormat="1" ht="16.5" customHeight="1" thickTop="1" x14ac:dyDescent="0.2">
      <c r="A5" s="34" t="s">
        <v>44</v>
      </c>
      <c r="B5" s="194"/>
      <c r="C5" s="7">
        <v>2384121</v>
      </c>
      <c r="D5" s="7">
        <v>2458163</v>
      </c>
      <c r="E5" s="7">
        <v>2537653</v>
      </c>
      <c r="F5" s="7">
        <v>2641919</v>
      </c>
      <c r="G5" s="7">
        <v>2767521</v>
      </c>
      <c r="H5" s="7">
        <v>2877918</v>
      </c>
      <c r="I5" s="7">
        <v>2930482</v>
      </c>
      <c r="J5" s="7">
        <v>2902825</v>
      </c>
      <c r="K5" s="7">
        <v>2922343</v>
      </c>
      <c r="L5" s="7">
        <v>3148147</v>
      </c>
      <c r="M5" s="7">
        <v>3296134</v>
      </c>
    </row>
    <row r="6" spans="1:13" s="114" customFormat="1" ht="16.5" customHeight="1" x14ac:dyDescent="0.2">
      <c r="A6" s="194" t="s">
        <v>74</v>
      </c>
      <c r="B6" s="306" t="s">
        <v>171</v>
      </c>
      <c r="C6" s="7">
        <v>52455</v>
      </c>
      <c r="D6" s="7">
        <v>54661</v>
      </c>
      <c r="E6" s="7">
        <v>57045</v>
      </c>
      <c r="F6" s="7">
        <v>60375</v>
      </c>
      <c r="G6" s="7">
        <v>61737</v>
      </c>
      <c r="H6" s="7">
        <v>65121</v>
      </c>
      <c r="I6" s="7">
        <v>66106</v>
      </c>
      <c r="J6" s="7">
        <v>69923</v>
      </c>
      <c r="K6" s="7">
        <v>68486</v>
      </c>
      <c r="L6" s="7">
        <v>74274</v>
      </c>
      <c r="M6" s="7">
        <v>78184</v>
      </c>
    </row>
    <row r="7" spans="1:13" s="114" customFormat="1" ht="12.75" customHeight="1" x14ac:dyDescent="0.2">
      <c r="A7" s="194" t="s">
        <v>75</v>
      </c>
      <c r="B7" s="306" t="s">
        <v>103</v>
      </c>
      <c r="C7" s="7">
        <v>8319</v>
      </c>
      <c r="D7" s="7">
        <v>8158</v>
      </c>
      <c r="E7" s="7">
        <v>8132</v>
      </c>
      <c r="F7" s="7">
        <v>8049</v>
      </c>
      <c r="G7" s="7">
        <v>8407</v>
      </c>
      <c r="H7" s="7">
        <v>8338</v>
      </c>
      <c r="I7" s="7">
        <v>8161</v>
      </c>
      <c r="J7" s="7">
        <v>8029</v>
      </c>
      <c r="K7" s="7">
        <v>8140</v>
      </c>
      <c r="L7" s="7">
        <v>8518</v>
      </c>
      <c r="M7" s="7">
        <v>9125</v>
      </c>
    </row>
    <row r="8" spans="1:13" s="114" customFormat="1" ht="12.75" customHeight="1" x14ac:dyDescent="0.2">
      <c r="A8" s="194" t="s">
        <v>76</v>
      </c>
      <c r="B8" s="306" t="s">
        <v>102</v>
      </c>
      <c r="C8" s="7">
        <v>541161</v>
      </c>
      <c r="D8" s="7">
        <v>557477</v>
      </c>
      <c r="E8" s="7">
        <v>572207</v>
      </c>
      <c r="F8" s="7">
        <v>589603</v>
      </c>
      <c r="G8" s="7">
        <v>613379</v>
      </c>
      <c r="H8" s="7">
        <v>633595</v>
      </c>
      <c r="I8" s="7">
        <v>625633</v>
      </c>
      <c r="J8" s="7">
        <v>614674</v>
      </c>
      <c r="K8" s="7">
        <v>612054</v>
      </c>
      <c r="L8" s="7">
        <v>642354</v>
      </c>
      <c r="M8" s="7">
        <v>650876</v>
      </c>
    </row>
    <row r="9" spans="1:13" s="114" customFormat="1" ht="12.75" customHeight="1" x14ac:dyDescent="0.2">
      <c r="A9" s="104"/>
      <c r="B9" s="103" t="s">
        <v>89</v>
      </c>
      <c r="C9" s="354">
        <v>68898</v>
      </c>
      <c r="D9" s="354">
        <v>70623</v>
      </c>
      <c r="E9" s="354">
        <v>72014</v>
      </c>
      <c r="F9" s="354">
        <v>73877</v>
      </c>
      <c r="G9" s="354">
        <v>75799</v>
      </c>
      <c r="H9" s="354">
        <v>76198</v>
      </c>
      <c r="I9" s="354">
        <v>76999</v>
      </c>
      <c r="J9" s="354">
        <v>75224</v>
      </c>
      <c r="K9" s="354">
        <v>74493</v>
      </c>
      <c r="L9" s="354">
        <v>77930</v>
      </c>
      <c r="M9" s="354">
        <v>79233</v>
      </c>
    </row>
    <row r="10" spans="1:13" s="114" customFormat="1" ht="12.75" customHeight="1" x14ac:dyDescent="0.2">
      <c r="A10" s="104"/>
      <c r="B10" s="103" t="s">
        <v>90</v>
      </c>
      <c r="C10" s="354">
        <v>11460</v>
      </c>
      <c r="D10" s="354">
        <v>11508</v>
      </c>
      <c r="E10" s="354">
        <v>11582</v>
      </c>
      <c r="F10" s="354">
        <v>11909</v>
      </c>
      <c r="G10" s="354">
        <v>12094</v>
      </c>
      <c r="H10" s="354">
        <v>12893</v>
      </c>
      <c r="I10" s="354">
        <v>13412</v>
      </c>
      <c r="J10" s="354">
        <v>12638</v>
      </c>
      <c r="K10" s="354">
        <v>12483</v>
      </c>
      <c r="L10" s="354">
        <v>13403</v>
      </c>
      <c r="M10" s="354">
        <v>13757</v>
      </c>
    </row>
    <row r="11" spans="1:13" s="114" customFormat="1" ht="12.75" customHeight="1" x14ac:dyDescent="0.2">
      <c r="A11" s="104"/>
      <c r="B11" s="103" t="s">
        <v>91</v>
      </c>
      <c r="C11" s="354">
        <v>432</v>
      </c>
      <c r="D11" s="354">
        <v>448</v>
      </c>
      <c r="E11" s="354">
        <v>517</v>
      </c>
      <c r="F11" s="354">
        <v>482</v>
      </c>
      <c r="G11" s="354">
        <v>495</v>
      </c>
      <c r="H11" s="354">
        <v>484</v>
      </c>
      <c r="I11" s="354">
        <v>488</v>
      </c>
      <c r="J11" s="354">
        <v>487</v>
      </c>
      <c r="K11" s="354">
        <v>465</v>
      </c>
      <c r="L11" s="354">
        <v>471</v>
      </c>
      <c r="M11" s="354">
        <v>455</v>
      </c>
    </row>
    <row r="12" spans="1:13" s="114" customFormat="1" ht="12.75" customHeight="1" x14ac:dyDescent="0.2">
      <c r="A12" s="104"/>
      <c r="B12" s="103" t="s">
        <v>0</v>
      </c>
      <c r="C12" s="354">
        <v>39489</v>
      </c>
      <c r="D12" s="354">
        <v>40612</v>
      </c>
      <c r="E12" s="354">
        <v>41676</v>
      </c>
      <c r="F12" s="354">
        <v>40854</v>
      </c>
      <c r="G12" s="354">
        <v>41361</v>
      </c>
      <c r="H12" s="354">
        <v>41962</v>
      </c>
      <c r="I12" s="354">
        <v>40293</v>
      </c>
      <c r="J12" s="354">
        <v>38891</v>
      </c>
      <c r="K12" s="354">
        <v>39175</v>
      </c>
      <c r="L12" s="354">
        <v>41534</v>
      </c>
      <c r="M12" s="354">
        <v>41044</v>
      </c>
    </row>
    <row r="13" spans="1:13" s="114" customFormat="1" ht="12.75" customHeight="1" x14ac:dyDescent="0.2">
      <c r="A13" s="104"/>
      <c r="B13" s="103" t="s">
        <v>92</v>
      </c>
      <c r="C13" s="354">
        <v>69844</v>
      </c>
      <c r="D13" s="354">
        <v>74266</v>
      </c>
      <c r="E13" s="354">
        <v>75891</v>
      </c>
      <c r="F13" s="354">
        <v>76992</v>
      </c>
      <c r="G13" s="354">
        <v>77738</v>
      </c>
      <c r="H13" s="354">
        <v>76638</v>
      </c>
      <c r="I13" s="354">
        <v>70646</v>
      </c>
      <c r="J13" s="354">
        <v>67487</v>
      </c>
      <c r="K13" s="354">
        <v>64748</v>
      </c>
      <c r="L13" s="354">
        <v>67285</v>
      </c>
      <c r="M13" s="354">
        <v>64632</v>
      </c>
    </row>
    <row r="14" spans="1:13" s="114" customFormat="1" ht="12.75" customHeight="1" x14ac:dyDescent="0.2">
      <c r="A14" s="104"/>
      <c r="B14" s="103" t="s">
        <v>145</v>
      </c>
      <c r="C14" s="354">
        <v>43266</v>
      </c>
      <c r="D14" s="354">
        <v>45762</v>
      </c>
      <c r="E14" s="354">
        <v>45788</v>
      </c>
      <c r="F14" s="354">
        <v>47395</v>
      </c>
      <c r="G14" s="354">
        <v>47716</v>
      </c>
      <c r="H14" s="354">
        <v>46464</v>
      </c>
      <c r="I14" s="354">
        <v>42722</v>
      </c>
      <c r="J14" s="354">
        <v>40782</v>
      </c>
      <c r="K14" s="354">
        <v>40694</v>
      </c>
      <c r="L14" s="354">
        <v>42801</v>
      </c>
      <c r="M14" s="354">
        <v>39748</v>
      </c>
    </row>
    <row r="15" spans="1:13" s="114" customFormat="1" ht="12.75" customHeight="1" x14ac:dyDescent="0.2">
      <c r="A15" s="104"/>
      <c r="B15" s="103" t="s">
        <v>146</v>
      </c>
      <c r="C15" s="354">
        <v>21974</v>
      </c>
      <c r="D15" s="354">
        <v>22246</v>
      </c>
      <c r="E15" s="354">
        <v>22725</v>
      </c>
      <c r="F15" s="354">
        <v>22715</v>
      </c>
      <c r="G15" s="354">
        <v>23200</v>
      </c>
      <c r="H15" s="354">
        <v>23991</v>
      </c>
      <c r="I15" s="354">
        <v>24017</v>
      </c>
      <c r="J15" s="354">
        <v>23028</v>
      </c>
      <c r="K15" s="354">
        <v>22977</v>
      </c>
      <c r="L15" s="354">
        <v>24179</v>
      </c>
      <c r="M15" s="354">
        <v>24713</v>
      </c>
    </row>
    <row r="16" spans="1:13" s="114" customFormat="1" ht="12.75" customHeight="1" x14ac:dyDescent="0.2">
      <c r="A16" s="104"/>
      <c r="B16" s="103" t="s">
        <v>147</v>
      </c>
      <c r="C16" s="354">
        <v>10506</v>
      </c>
      <c r="D16" s="354">
        <v>10591</v>
      </c>
      <c r="E16" s="354">
        <v>10302</v>
      </c>
      <c r="F16" s="354">
        <v>10853</v>
      </c>
      <c r="G16" s="354">
        <v>11304</v>
      </c>
      <c r="H16" s="354">
        <v>12594</v>
      </c>
      <c r="I16" s="354">
        <v>12492</v>
      </c>
      <c r="J16" s="354">
        <v>12851</v>
      </c>
      <c r="K16" s="354">
        <v>12963</v>
      </c>
      <c r="L16" s="354">
        <v>13511</v>
      </c>
      <c r="M16" s="354">
        <v>13700</v>
      </c>
    </row>
    <row r="17" spans="1:13" s="114" customFormat="1" ht="12.75" customHeight="1" x14ac:dyDescent="0.2">
      <c r="A17" s="104"/>
      <c r="B17" s="103" t="s">
        <v>148</v>
      </c>
      <c r="C17" s="354">
        <v>11690</v>
      </c>
      <c r="D17" s="354">
        <v>11721</v>
      </c>
      <c r="E17" s="354">
        <v>11701</v>
      </c>
      <c r="F17" s="354">
        <v>11810</v>
      </c>
      <c r="G17" s="354">
        <v>11876</v>
      </c>
      <c r="H17" s="354">
        <v>11703</v>
      </c>
      <c r="I17" s="354">
        <v>11157</v>
      </c>
      <c r="J17" s="354">
        <v>10757</v>
      </c>
      <c r="K17" s="354">
        <v>10533</v>
      </c>
      <c r="L17" s="354">
        <v>11057</v>
      </c>
      <c r="M17" s="354">
        <v>10724</v>
      </c>
    </row>
    <row r="18" spans="1:13" s="114" customFormat="1" ht="12.75" customHeight="1" x14ac:dyDescent="0.2">
      <c r="A18" s="104"/>
      <c r="B18" s="103" t="s">
        <v>149</v>
      </c>
      <c r="C18" s="354">
        <v>2068</v>
      </c>
      <c r="D18" s="354">
        <v>1979</v>
      </c>
      <c r="E18" s="354">
        <v>1851</v>
      </c>
      <c r="F18" s="354">
        <v>1849</v>
      </c>
      <c r="G18" s="354">
        <v>1816</v>
      </c>
      <c r="H18" s="354">
        <v>1811</v>
      </c>
      <c r="I18" s="354">
        <v>1732</v>
      </c>
      <c r="J18" s="354">
        <v>1593</v>
      </c>
      <c r="K18" s="354">
        <v>1314</v>
      </c>
      <c r="L18" s="354">
        <v>1444</v>
      </c>
      <c r="M18" s="354">
        <v>1501</v>
      </c>
    </row>
    <row r="19" spans="1:13" s="114" customFormat="1" ht="12.75" customHeight="1" x14ac:dyDescent="0.2">
      <c r="A19" s="104"/>
      <c r="B19" s="103" t="s">
        <v>150</v>
      </c>
      <c r="C19" s="354">
        <v>10686</v>
      </c>
      <c r="D19" s="354">
        <v>10835</v>
      </c>
      <c r="E19" s="354">
        <v>10993</v>
      </c>
      <c r="F19" s="354">
        <v>11378</v>
      </c>
      <c r="G19" s="354">
        <v>11402</v>
      </c>
      <c r="H19" s="354">
        <v>11878</v>
      </c>
      <c r="I19" s="354">
        <v>11680</v>
      </c>
      <c r="J19" s="354">
        <v>11826</v>
      </c>
      <c r="K19" s="354">
        <v>12269</v>
      </c>
      <c r="L19" s="354">
        <v>12735</v>
      </c>
      <c r="M19" s="354">
        <v>12907</v>
      </c>
    </row>
    <row r="20" spans="1:13" s="114" customFormat="1" ht="12.75" customHeight="1" x14ac:dyDescent="0.2">
      <c r="A20" s="104"/>
      <c r="B20" s="103" t="s">
        <v>159</v>
      </c>
      <c r="C20" s="354">
        <v>6132</v>
      </c>
      <c r="D20" s="354">
        <v>6351</v>
      </c>
      <c r="E20" s="354">
        <v>6590</v>
      </c>
      <c r="F20" s="354">
        <v>6999</v>
      </c>
      <c r="G20" s="354">
        <v>7546</v>
      </c>
      <c r="H20" s="354">
        <v>8213</v>
      </c>
      <c r="I20" s="354">
        <v>8896</v>
      </c>
      <c r="J20" s="354">
        <v>9384</v>
      </c>
      <c r="K20" s="354">
        <v>9615</v>
      </c>
      <c r="L20" s="354">
        <v>10267</v>
      </c>
      <c r="M20" s="354">
        <v>10807</v>
      </c>
    </row>
    <row r="21" spans="1:13" s="114" customFormat="1" ht="12.75" customHeight="1" x14ac:dyDescent="0.2">
      <c r="A21" s="104"/>
      <c r="B21" s="103" t="s">
        <v>151</v>
      </c>
      <c r="C21" s="354">
        <v>21744</v>
      </c>
      <c r="D21" s="354">
        <v>22699</v>
      </c>
      <c r="E21" s="354">
        <v>23915</v>
      </c>
      <c r="F21" s="354">
        <v>24861</v>
      </c>
      <c r="G21" s="354">
        <v>26958</v>
      </c>
      <c r="H21" s="354">
        <v>27966</v>
      </c>
      <c r="I21" s="354">
        <v>29155</v>
      </c>
      <c r="J21" s="354">
        <v>29521</v>
      </c>
      <c r="K21" s="354">
        <v>29274</v>
      </c>
      <c r="L21" s="354">
        <v>27899</v>
      </c>
      <c r="M21" s="354">
        <v>27908</v>
      </c>
    </row>
    <row r="22" spans="1:13" s="114" customFormat="1" ht="12.75" customHeight="1" x14ac:dyDescent="0.2">
      <c r="A22" s="104"/>
      <c r="B22" s="103" t="s">
        <v>158</v>
      </c>
      <c r="C22" s="354">
        <v>32711</v>
      </c>
      <c r="D22" s="354">
        <v>33339</v>
      </c>
      <c r="E22" s="354">
        <v>33839</v>
      </c>
      <c r="F22" s="354">
        <v>34814</v>
      </c>
      <c r="G22" s="354">
        <v>36196</v>
      </c>
      <c r="H22" s="354">
        <v>36786</v>
      </c>
      <c r="I22" s="354">
        <v>36794</v>
      </c>
      <c r="J22" s="354">
        <v>37208</v>
      </c>
      <c r="K22" s="354">
        <v>38721</v>
      </c>
      <c r="L22" s="354">
        <v>39310</v>
      </c>
      <c r="M22" s="354">
        <v>39620</v>
      </c>
    </row>
    <row r="23" spans="1:13" s="114" customFormat="1" ht="12.75" customHeight="1" x14ac:dyDescent="0.2">
      <c r="A23" s="104"/>
      <c r="B23" s="103" t="s">
        <v>93</v>
      </c>
      <c r="C23" s="354">
        <v>7713</v>
      </c>
      <c r="D23" s="354">
        <v>7725</v>
      </c>
      <c r="E23" s="354">
        <v>7969</v>
      </c>
      <c r="F23" s="354">
        <v>8160</v>
      </c>
      <c r="G23" s="354">
        <v>8615</v>
      </c>
      <c r="H23" s="354">
        <v>8591</v>
      </c>
      <c r="I23" s="354">
        <v>8821</v>
      </c>
      <c r="J23" s="354">
        <v>8702</v>
      </c>
      <c r="K23" s="354">
        <v>8981</v>
      </c>
      <c r="L23" s="354">
        <v>9228</v>
      </c>
      <c r="M23" s="354">
        <v>9028</v>
      </c>
    </row>
    <row r="24" spans="1:13" s="114" customFormat="1" ht="12.75" customHeight="1" x14ac:dyDescent="0.2">
      <c r="A24" s="104"/>
      <c r="B24" s="103" t="s">
        <v>156</v>
      </c>
      <c r="C24" s="354">
        <v>60405</v>
      </c>
      <c r="D24" s="354">
        <v>61966</v>
      </c>
      <c r="E24" s="354">
        <v>64158</v>
      </c>
      <c r="F24" s="354">
        <v>67563</v>
      </c>
      <c r="G24" s="354">
        <v>71045</v>
      </c>
      <c r="H24" s="354">
        <v>75036</v>
      </c>
      <c r="I24" s="354">
        <v>75489</v>
      </c>
      <c r="J24" s="354">
        <v>75937</v>
      </c>
      <c r="K24" s="354">
        <v>76878</v>
      </c>
      <c r="L24" s="354">
        <v>81148</v>
      </c>
      <c r="M24" s="354">
        <v>83214</v>
      </c>
    </row>
    <row r="25" spans="1:13" s="114" customFormat="1" ht="12.75" customHeight="1" x14ac:dyDescent="0.2">
      <c r="A25" s="104"/>
      <c r="B25" s="103" t="s">
        <v>157</v>
      </c>
      <c r="C25" s="354">
        <v>8899</v>
      </c>
      <c r="D25" s="354">
        <v>9510</v>
      </c>
      <c r="E25" s="354">
        <v>9285</v>
      </c>
      <c r="F25" s="354">
        <v>9765</v>
      </c>
      <c r="G25" s="354">
        <v>10976</v>
      </c>
      <c r="H25" s="354">
        <v>12056</v>
      </c>
      <c r="I25" s="354">
        <v>12568</v>
      </c>
      <c r="J25" s="354">
        <v>12400</v>
      </c>
      <c r="K25" s="354">
        <v>12110</v>
      </c>
      <c r="L25" s="354">
        <v>12469</v>
      </c>
      <c r="M25" s="354">
        <v>13541</v>
      </c>
    </row>
    <row r="26" spans="1:13" s="114" customFormat="1" ht="12.75" customHeight="1" x14ac:dyDescent="0.2">
      <c r="A26" s="104"/>
      <c r="B26" s="103" t="s">
        <v>152</v>
      </c>
      <c r="C26" s="354">
        <v>16550</v>
      </c>
      <c r="D26" s="354">
        <v>15269</v>
      </c>
      <c r="E26" s="354">
        <v>17136</v>
      </c>
      <c r="F26" s="354">
        <v>16972</v>
      </c>
      <c r="G26" s="354">
        <v>18065</v>
      </c>
      <c r="H26" s="354">
        <v>18910</v>
      </c>
      <c r="I26" s="354">
        <v>17605</v>
      </c>
      <c r="J26" s="354">
        <v>18845</v>
      </c>
      <c r="K26" s="354">
        <v>17925</v>
      </c>
      <c r="L26" s="354">
        <v>20678</v>
      </c>
      <c r="M26" s="354">
        <v>21892</v>
      </c>
    </row>
    <row r="27" spans="1:13" s="114" customFormat="1" ht="12.75" customHeight="1" x14ac:dyDescent="0.2">
      <c r="A27" s="104"/>
      <c r="B27" s="103" t="s">
        <v>160</v>
      </c>
      <c r="C27" s="354">
        <v>18189</v>
      </c>
      <c r="D27" s="354">
        <v>19494</v>
      </c>
      <c r="E27" s="354">
        <v>20424</v>
      </c>
      <c r="F27" s="354">
        <v>20500</v>
      </c>
      <c r="G27" s="354">
        <v>21382</v>
      </c>
      <c r="H27" s="354">
        <v>22319</v>
      </c>
      <c r="I27" s="354">
        <v>22588</v>
      </c>
      <c r="J27" s="354">
        <v>22718</v>
      </c>
      <c r="K27" s="354">
        <v>22915</v>
      </c>
      <c r="L27" s="354">
        <v>24036</v>
      </c>
      <c r="M27" s="354">
        <v>24415</v>
      </c>
    </row>
    <row r="28" spans="1:13" s="114" customFormat="1" ht="12.75" customHeight="1" x14ac:dyDescent="0.2">
      <c r="A28" s="104"/>
      <c r="B28" s="103" t="s">
        <v>153</v>
      </c>
      <c r="C28" s="354">
        <v>26593</v>
      </c>
      <c r="D28" s="354">
        <v>26984</v>
      </c>
      <c r="E28" s="354">
        <v>28071</v>
      </c>
      <c r="F28" s="354">
        <v>31454</v>
      </c>
      <c r="G28" s="354">
        <v>35253</v>
      </c>
      <c r="H28" s="354">
        <v>41183</v>
      </c>
      <c r="I28" s="354">
        <v>41297</v>
      </c>
      <c r="J28" s="354">
        <v>39566</v>
      </c>
      <c r="K28" s="354">
        <v>38960</v>
      </c>
      <c r="L28" s="354">
        <v>38860</v>
      </c>
      <c r="M28" s="354">
        <v>42535</v>
      </c>
    </row>
    <row r="29" spans="1:13" s="114" customFormat="1" ht="12.75" customHeight="1" x14ac:dyDescent="0.2">
      <c r="A29" s="104"/>
      <c r="B29" s="103" t="s">
        <v>161</v>
      </c>
      <c r="C29" s="354">
        <v>3565</v>
      </c>
      <c r="D29" s="354">
        <v>3186</v>
      </c>
      <c r="E29" s="354">
        <v>3606</v>
      </c>
      <c r="F29" s="354">
        <v>4046</v>
      </c>
      <c r="G29" s="354">
        <v>4373</v>
      </c>
      <c r="H29" s="354">
        <v>5130</v>
      </c>
      <c r="I29" s="354">
        <v>5936</v>
      </c>
      <c r="J29" s="354">
        <v>5450</v>
      </c>
      <c r="K29" s="354">
        <v>6241</v>
      </c>
      <c r="L29" s="354">
        <v>7864</v>
      </c>
      <c r="M29" s="354">
        <v>7385</v>
      </c>
    </row>
    <row r="30" spans="1:13" s="126" customFormat="1" ht="12.75" customHeight="1" x14ac:dyDescent="0.2">
      <c r="A30" s="104"/>
      <c r="B30" s="103" t="s">
        <v>154</v>
      </c>
      <c r="C30" s="354">
        <v>23174</v>
      </c>
      <c r="D30" s="354">
        <v>24180</v>
      </c>
      <c r="E30" s="354">
        <v>24900</v>
      </c>
      <c r="F30" s="354">
        <v>26003</v>
      </c>
      <c r="G30" s="354">
        <v>27489</v>
      </c>
      <c r="H30" s="354">
        <v>28428</v>
      </c>
      <c r="I30" s="354">
        <v>28128</v>
      </c>
      <c r="J30" s="354">
        <v>28617</v>
      </c>
      <c r="K30" s="354">
        <v>27926</v>
      </c>
      <c r="L30" s="354">
        <v>30338</v>
      </c>
      <c r="M30" s="354">
        <v>31019</v>
      </c>
    </row>
    <row r="31" spans="1:13" s="114" customFormat="1" ht="12.75" customHeight="1" x14ac:dyDescent="0.2">
      <c r="A31" s="104"/>
      <c r="B31" s="103" t="s">
        <v>155</v>
      </c>
      <c r="C31" s="354">
        <v>9311</v>
      </c>
      <c r="D31" s="354">
        <v>9716</v>
      </c>
      <c r="E31" s="354">
        <v>10447</v>
      </c>
      <c r="F31" s="354">
        <v>10893</v>
      </c>
      <c r="G31" s="354">
        <v>11782</v>
      </c>
      <c r="H31" s="354">
        <v>11982</v>
      </c>
      <c r="I31" s="354">
        <v>11862</v>
      </c>
      <c r="J31" s="354">
        <v>12152</v>
      </c>
      <c r="K31" s="354">
        <v>10655</v>
      </c>
      <c r="L31" s="354">
        <v>13239</v>
      </c>
      <c r="M31" s="354">
        <v>14943</v>
      </c>
    </row>
    <row r="32" spans="1:13" s="114" customFormat="1" ht="12.75" customHeight="1" x14ac:dyDescent="0.2">
      <c r="A32" s="104"/>
      <c r="B32" s="103" t="s">
        <v>162</v>
      </c>
      <c r="C32" s="354">
        <v>15862</v>
      </c>
      <c r="D32" s="354">
        <v>16467</v>
      </c>
      <c r="E32" s="354">
        <v>16827</v>
      </c>
      <c r="F32" s="354">
        <v>17459</v>
      </c>
      <c r="G32" s="354">
        <v>18898</v>
      </c>
      <c r="H32" s="354">
        <v>20379</v>
      </c>
      <c r="I32" s="354">
        <v>20856</v>
      </c>
      <c r="J32" s="354">
        <v>18610</v>
      </c>
      <c r="K32" s="354">
        <v>19739</v>
      </c>
      <c r="L32" s="354">
        <v>20668</v>
      </c>
      <c r="M32" s="354">
        <v>22155</v>
      </c>
    </row>
    <row r="33" spans="1:13" s="114" customFormat="1" ht="16.5" customHeight="1" x14ac:dyDescent="0.2">
      <c r="A33" s="194" t="s">
        <v>77</v>
      </c>
      <c r="B33" s="306" t="s">
        <v>163</v>
      </c>
      <c r="C33" s="7">
        <v>6577</v>
      </c>
      <c r="D33" s="7">
        <v>6277</v>
      </c>
      <c r="E33" s="7">
        <v>6611</v>
      </c>
      <c r="F33" s="7">
        <v>6390</v>
      </c>
      <c r="G33" s="7">
        <v>6505</v>
      </c>
      <c r="H33" s="7">
        <v>6748</v>
      </c>
      <c r="I33" s="7">
        <v>6736</v>
      </c>
      <c r="J33" s="7">
        <v>6671</v>
      </c>
      <c r="K33" s="7">
        <v>6574</v>
      </c>
      <c r="L33" s="7">
        <v>6551</v>
      </c>
      <c r="M33" s="7">
        <v>6954</v>
      </c>
    </row>
    <row r="34" spans="1:13" s="114" customFormat="1" ht="12.75" customHeight="1" x14ac:dyDescent="0.2">
      <c r="A34" s="194" t="s">
        <v>78</v>
      </c>
      <c r="B34" s="306" t="s">
        <v>172</v>
      </c>
      <c r="C34" s="7">
        <v>20353</v>
      </c>
      <c r="D34" s="7">
        <v>20348</v>
      </c>
      <c r="E34" s="7">
        <v>20860</v>
      </c>
      <c r="F34" s="7">
        <v>22233</v>
      </c>
      <c r="G34" s="7">
        <v>23079</v>
      </c>
      <c r="H34" s="7">
        <v>23567</v>
      </c>
      <c r="I34" s="7">
        <v>24904</v>
      </c>
      <c r="J34" s="7">
        <v>25711</v>
      </c>
      <c r="K34" s="7">
        <v>27469</v>
      </c>
      <c r="L34" s="7">
        <v>28585</v>
      </c>
      <c r="M34" s="7">
        <v>29229</v>
      </c>
    </row>
    <row r="35" spans="1:13" s="114" customFormat="1" ht="12.75" customHeight="1" x14ac:dyDescent="0.2">
      <c r="A35" s="194" t="s">
        <v>79</v>
      </c>
      <c r="B35" s="306" t="s">
        <v>80</v>
      </c>
      <c r="C35" s="7">
        <v>178328</v>
      </c>
      <c r="D35" s="7">
        <v>178366</v>
      </c>
      <c r="E35" s="7">
        <v>178864</v>
      </c>
      <c r="F35" s="7">
        <v>183547</v>
      </c>
      <c r="G35" s="7">
        <v>195420</v>
      </c>
      <c r="H35" s="7">
        <v>206868</v>
      </c>
      <c r="I35" s="7">
        <v>219984</v>
      </c>
      <c r="J35" s="7">
        <v>232381</v>
      </c>
      <c r="K35" s="7">
        <v>234450</v>
      </c>
      <c r="L35" s="7">
        <v>253501</v>
      </c>
      <c r="M35" s="7">
        <v>275564</v>
      </c>
    </row>
    <row r="36" spans="1:13" s="114" customFormat="1" ht="12.75" customHeight="1" x14ac:dyDescent="0.2">
      <c r="A36" s="194" t="s">
        <v>81</v>
      </c>
      <c r="B36" s="306" t="s">
        <v>173</v>
      </c>
      <c r="C36" s="7">
        <v>452371</v>
      </c>
      <c r="D36" s="7">
        <v>463519</v>
      </c>
      <c r="E36" s="7">
        <v>478256</v>
      </c>
      <c r="F36" s="7">
        <v>492250</v>
      </c>
      <c r="G36" s="7">
        <v>507360</v>
      </c>
      <c r="H36" s="7">
        <v>522673</v>
      </c>
      <c r="I36" s="7">
        <v>538367</v>
      </c>
      <c r="J36" s="7">
        <v>525816</v>
      </c>
      <c r="K36" s="7">
        <v>533620</v>
      </c>
      <c r="L36" s="7">
        <v>559353</v>
      </c>
      <c r="M36" s="7">
        <v>577407</v>
      </c>
    </row>
    <row r="37" spans="1:13" s="114" customFormat="1" ht="12.75" customHeight="1" x14ac:dyDescent="0.2">
      <c r="A37" s="194" t="s">
        <v>54</v>
      </c>
      <c r="B37" s="306" t="s">
        <v>94</v>
      </c>
      <c r="C37" s="7">
        <v>116904</v>
      </c>
      <c r="D37" s="7">
        <v>122986</v>
      </c>
      <c r="E37" s="7">
        <v>127238</v>
      </c>
      <c r="F37" s="7">
        <v>132842</v>
      </c>
      <c r="G37" s="7">
        <v>140148</v>
      </c>
      <c r="H37" s="7">
        <v>145741</v>
      </c>
      <c r="I37" s="7">
        <v>147408</v>
      </c>
      <c r="J37" s="7">
        <v>146314</v>
      </c>
      <c r="K37" s="7">
        <v>142969</v>
      </c>
      <c r="L37" s="7">
        <v>149925</v>
      </c>
      <c r="M37" s="7">
        <v>159412</v>
      </c>
    </row>
    <row r="38" spans="1:13" s="114" customFormat="1" ht="12.75" customHeight="1" x14ac:dyDescent="0.2">
      <c r="A38" s="194" t="s">
        <v>10</v>
      </c>
      <c r="B38" s="306" t="s">
        <v>164</v>
      </c>
      <c r="C38" s="7">
        <v>166559</v>
      </c>
      <c r="D38" s="7">
        <v>174663</v>
      </c>
      <c r="E38" s="7">
        <v>189219</v>
      </c>
      <c r="F38" s="7">
        <v>204110</v>
      </c>
      <c r="G38" s="7">
        <v>223805</v>
      </c>
      <c r="H38" s="7">
        <v>241853</v>
      </c>
      <c r="I38" s="7">
        <v>251350</v>
      </c>
      <c r="J38" s="7">
        <v>214079</v>
      </c>
      <c r="K38" s="7">
        <v>220649</v>
      </c>
      <c r="L38" s="7">
        <v>259660</v>
      </c>
      <c r="M38" s="7">
        <v>286812</v>
      </c>
    </row>
    <row r="39" spans="1:13" s="114" customFormat="1" ht="12.75" customHeight="1" x14ac:dyDescent="0.2">
      <c r="A39" s="194" t="s">
        <v>82</v>
      </c>
      <c r="B39" s="306" t="s">
        <v>170</v>
      </c>
      <c r="C39" s="7">
        <v>64630</v>
      </c>
      <c r="D39" s="7">
        <v>67783</v>
      </c>
      <c r="E39" s="7">
        <v>68812</v>
      </c>
      <c r="F39" s="7">
        <v>72936</v>
      </c>
      <c r="G39" s="7">
        <v>79205</v>
      </c>
      <c r="H39" s="7">
        <v>86973</v>
      </c>
      <c r="I39" s="7">
        <v>94794</v>
      </c>
      <c r="J39" s="7">
        <v>102655</v>
      </c>
      <c r="K39" s="7">
        <v>109224</v>
      </c>
      <c r="L39" s="7">
        <v>127560</v>
      </c>
      <c r="M39" s="7">
        <v>130681</v>
      </c>
    </row>
    <row r="40" spans="1:13" ht="12.75" customHeight="1" x14ac:dyDescent="0.2">
      <c r="A40" s="194" t="s">
        <v>83</v>
      </c>
      <c r="B40" s="306" t="s">
        <v>165</v>
      </c>
      <c r="C40" s="7">
        <v>80489</v>
      </c>
      <c r="D40" s="7">
        <v>79315</v>
      </c>
      <c r="E40" s="7">
        <v>77783</v>
      </c>
      <c r="F40" s="7">
        <v>76080</v>
      </c>
      <c r="G40" s="7">
        <v>74708</v>
      </c>
      <c r="H40" s="7">
        <v>75395</v>
      </c>
      <c r="I40" s="7">
        <v>69033</v>
      </c>
      <c r="J40" s="7">
        <v>75376</v>
      </c>
      <c r="K40" s="7">
        <v>74155</v>
      </c>
      <c r="L40" s="7">
        <v>76725</v>
      </c>
      <c r="M40" s="7">
        <v>79929</v>
      </c>
    </row>
    <row r="41" spans="1:13" ht="12.75" customHeight="1" x14ac:dyDescent="0.2">
      <c r="A41" s="194" t="s">
        <v>84</v>
      </c>
      <c r="B41" s="306" t="s">
        <v>104</v>
      </c>
      <c r="C41" s="7">
        <v>15074</v>
      </c>
      <c r="D41" s="7">
        <v>16356</v>
      </c>
      <c r="E41" s="7">
        <v>17668</v>
      </c>
      <c r="F41" s="7">
        <v>18643</v>
      </c>
      <c r="G41" s="7">
        <v>20754</v>
      </c>
      <c r="H41" s="7">
        <v>23132</v>
      </c>
      <c r="I41" s="7">
        <v>24348</v>
      </c>
      <c r="J41" s="7">
        <v>24974</v>
      </c>
      <c r="K41" s="7">
        <v>26345</v>
      </c>
      <c r="L41" s="7">
        <v>28809</v>
      </c>
      <c r="M41" s="7">
        <v>31375</v>
      </c>
    </row>
    <row r="42" spans="1:13" ht="12.75" customHeight="1" x14ac:dyDescent="0.2">
      <c r="A42" s="194" t="s">
        <v>55</v>
      </c>
      <c r="B42" s="306" t="s">
        <v>174</v>
      </c>
      <c r="C42" s="7">
        <v>97511</v>
      </c>
      <c r="D42" s="7">
        <v>105085</v>
      </c>
      <c r="E42" s="7">
        <v>109770</v>
      </c>
      <c r="F42" s="7">
        <v>111974</v>
      </c>
      <c r="G42" s="7">
        <v>113617</v>
      </c>
      <c r="H42" s="7">
        <v>123636</v>
      </c>
      <c r="I42" s="7">
        <v>132611</v>
      </c>
      <c r="J42" s="7">
        <v>134408</v>
      </c>
      <c r="K42" s="7">
        <v>139839</v>
      </c>
      <c r="L42" s="7">
        <v>159252</v>
      </c>
      <c r="M42" s="7">
        <v>173417</v>
      </c>
    </row>
    <row r="43" spans="1:13" ht="12.75" customHeight="1" x14ac:dyDescent="0.2">
      <c r="A43" s="194" t="s">
        <v>86</v>
      </c>
      <c r="B43" s="306" t="s">
        <v>168</v>
      </c>
      <c r="C43" s="7">
        <v>225603</v>
      </c>
      <c r="D43" s="7">
        <v>238916</v>
      </c>
      <c r="E43" s="7">
        <v>246451</v>
      </c>
      <c r="F43" s="7">
        <v>268226</v>
      </c>
      <c r="G43" s="7">
        <v>294174</v>
      </c>
      <c r="H43" s="7">
        <v>293550</v>
      </c>
      <c r="I43" s="7">
        <v>293948</v>
      </c>
      <c r="J43" s="7">
        <v>285919</v>
      </c>
      <c r="K43" s="7">
        <v>275843</v>
      </c>
      <c r="L43" s="7">
        <v>307876</v>
      </c>
      <c r="M43" s="7">
        <v>323487</v>
      </c>
    </row>
    <row r="44" spans="1:13" ht="12.75" customHeight="1" x14ac:dyDescent="0.2">
      <c r="A44" s="194" t="s">
        <v>87</v>
      </c>
      <c r="B44" s="306" t="s">
        <v>169</v>
      </c>
      <c r="C44" s="7">
        <v>10222</v>
      </c>
      <c r="D44" s="7">
        <v>10787</v>
      </c>
      <c r="E44" s="7">
        <v>10612</v>
      </c>
      <c r="F44" s="7">
        <v>10688</v>
      </c>
      <c r="G44" s="7">
        <v>11236</v>
      </c>
      <c r="H44" s="7">
        <v>11602</v>
      </c>
      <c r="I44" s="7">
        <v>11794</v>
      </c>
      <c r="J44" s="7">
        <v>12327</v>
      </c>
      <c r="K44" s="7">
        <v>11997</v>
      </c>
      <c r="L44" s="7">
        <v>13111</v>
      </c>
      <c r="M44" s="7">
        <v>14202</v>
      </c>
    </row>
    <row r="45" spans="1:13" ht="12.75" customHeight="1" x14ac:dyDescent="0.2">
      <c r="A45" s="194" t="s">
        <v>95</v>
      </c>
      <c r="B45" s="306" t="s">
        <v>85</v>
      </c>
      <c r="C45" s="7">
        <v>50566</v>
      </c>
      <c r="D45" s="7">
        <v>50957</v>
      </c>
      <c r="E45" s="7">
        <v>53876</v>
      </c>
      <c r="F45" s="7">
        <v>53906</v>
      </c>
      <c r="G45" s="7">
        <v>53502</v>
      </c>
      <c r="H45" s="7">
        <v>57690</v>
      </c>
      <c r="I45" s="7">
        <v>58269</v>
      </c>
      <c r="J45" s="7">
        <v>59807</v>
      </c>
      <c r="K45" s="7">
        <v>58921</v>
      </c>
      <c r="L45" s="7">
        <v>62076</v>
      </c>
      <c r="M45" s="7">
        <v>66613</v>
      </c>
    </row>
    <row r="46" spans="1:13" ht="12.75" customHeight="1" x14ac:dyDescent="0.2">
      <c r="A46" s="194" t="s">
        <v>88</v>
      </c>
      <c r="B46" s="306" t="s">
        <v>140</v>
      </c>
      <c r="C46" s="7">
        <v>215109</v>
      </c>
      <c r="D46" s="7">
        <v>221126</v>
      </c>
      <c r="E46" s="7">
        <v>232717</v>
      </c>
      <c r="F46" s="7">
        <v>246800</v>
      </c>
      <c r="G46" s="7">
        <v>257306</v>
      </c>
      <c r="H46" s="7">
        <v>263021</v>
      </c>
      <c r="I46" s="7">
        <v>269760</v>
      </c>
      <c r="J46" s="7">
        <v>280115</v>
      </c>
      <c r="K46" s="7">
        <v>286750</v>
      </c>
      <c r="L46" s="7">
        <v>299622</v>
      </c>
      <c r="M46" s="7">
        <v>309289</v>
      </c>
    </row>
    <row r="47" spans="1:13" ht="12.75" customHeight="1" x14ac:dyDescent="0.2">
      <c r="A47" s="194" t="s">
        <v>96</v>
      </c>
      <c r="B47" s="306" t="s">
        <v>166</v>
      </c>
      <c r="C47" s="7">
        <v>19836</v>
      </c>
      <c r="D47" s="7">
        <v>18760</v>
      </c>
      <c r="E47" s="7">
        <v>21039</v>
      </c>
      <c r="F47" s="7">
        <v>22077</v>
      </c>
      <c r="G47" s="7">
        <v>24123</v>
      </c>
      <c r="H47" s="7">
        <v>26529</v>
      </c>
      <c r="I47" s="7">
        <v>28069</v>
      </c>
      <c r="J47" s="7">
        <v>26263</v>
      </c>
      <c r="K47" s="7">
        <v>28680</v>
      </c>
      <c r="L47" s="7">
        <v>30827</v>
      </c>
      <c r="M47" s="7">
        <v>34107</v>
      </c>
    </row>
    <row r="48" spans="1:13" ht="12.75" customHeight="1" x14ac:dyDescent="0.2">
      <c r="A48" s="194" t="s">
        <v>97</v>
      </c>
      <c r="B48" s="306" t="s">
        <v>105</v>
      </c>
      <c r="C48" s="7">
        <v>61973</v>
      </c>
      <c r="D48" s="7">
        <v>62532</v>
      </c>
      <c r="E48" s="7">
        <v>60404</v>
      </c>
      <c r="F48" s="7">
        <v>61086</v>
      </c>
      <c r="G48" s="7">
        <v>58964</v>
      </c>
      <c r="H48" s="7">
        <v>61792</v>
      </c>
      <c r="I48" s="7">
        <v>59107</v>
      </c>
      <c r="J48" s="7">
        <v>57266</v>
      </c>
      <c r="K48" s="7">
        <v>56071</v>
      </c>
      <c r="L48" s="7">
        <v>59443</v>
      </c>
      <c r="M48" s="7">
        <v>59326</v>
      </c>
    </row>
    <row r="49" spans="1:13" ht="12.75" customHeight="1" x14ac:dyDescent="0.2">
      <c r="A49" s="36" t="s">
        <v>98</v>
      </c>
      <c r="B49" s="37" t="s">
        <v>167</v>
      </c>
      <c r="C49" s="411">
        <v>81</v>
      </c>
      <c r="D49" s="411">
        <v>91</v>
      </c>
      <c r="E49" s="411">
        <v>89</v>
      </c>
      <c r="F49" s="411">
        <v>104</v>
      </c>
      <c r="G49" s="411">
        <v>92</v>
      </c>
      <c r="H49" s="411">
        <v>94</v>
      </c>
      <c r="I49" s="411">
        <v>100</v>
      </c>
      <c r="J49" s="411">
        <v>117</v>
      </c>
      <c r="K49" s="411">
        <v>107</v>
      </c>
      <c r="L49" s="411">
        <v>125</v>
      </c>
      <c r="M49" s="411">
        <v>145</v>
      </c>
    </row>
    <row r="50" spans="1:13" ht="15" customHeight="1" x14ac:dyDescent="0.2">
      <c r="A50" s="21" t="s">
        <v>137</v>
      </c>
      <c r="C50" s="7"/>
      <c r="D50" s="7"/>
      <c r="E50" s="7"/>
      <c r="F50" s="7"/>
      <c r="G50" s="7"/>
      <c r="H50" s="7"/>
      <c r="I50" s="7"/>
      <c r="J50" s="7"/>
      <c r="K50" s="7"/>
      <c r="L50" s="7"/>
      <c r="M50" s="7"/>
    </row>
    <row r="51" spans="1:13" x14ac:dyDescent="0.2">
      <c r="B51" s="195"/>
      <c r="C51" s="131"/>
      <c r="D51" s="131"/>
      <c r="E51" s="131"/>
      <c r="F51" s="131"/>
      <c r="G51" s="131"/>
      <c r="H51" s="131"/>
      <c r="I51" s="131"/>
      <c r="J51" s="131"/>
      <c r="K51" s="131"/>
      <c r="L51" s="131"/>
      <c r="M51" s="131"/>
    </row>
    <row r="52" spans="1:13" x14ac:dyDescent="0.2">
      <c r="C52" s="70"/>
      <c r="D52" s="70"/>
      <c r="E52" s="70"/>
      <c r="F52" s="70"/>
      <c r="G52" s="70"/>
      <c r="H52" s="70"/>
      <c r="I52" s="70"/>
      <c r="J52" s="70"/>
      <c r="K52" s="70"/>
      <c r="L52" s="70"/>
      <c r="M52" s="70"/>
    </row>
    <row r="53" spans="1:13" x14ac:dyDescent="0.2">
      <c r="B53" s="63"/>
      <c r="C53" s="197"/>
    </row>
    <row r="54" spans="1:13" x14ac:dyDescent="0.2">
      <c r="C54" s="197"/>
    </row>
    <row r="55" spans="1:13" x14ac:dyDescent="0.2">
      <c r="C55" s="197"/>
    </row>
    <row r="56" spans="1:13" x14ac:dyDescent="0.2">
      <c r="C56" s="197"/>
    </row>
    <row r="57" spans="1:13" x14ac:dyDescent="0.2">
      <c r="C57" s="197"/>
    </row>
    <row r="58" spans="1:13" x14ac:dyDescent="0.2">
      <c r="C58" s="197"/>
    </row>
    <row r="59" spans="1:13" x14ac:dyDescent="0.2">
      <c r="C59" s="197"/>
    </row>
    <row r="60" spans="1:13" x14ac:dyDescent="0.2">
      <c r="C60" s="197"/>
    </row>
    <row r="61" spans="1:13" x14ac:dyDescent="0.2">
      <c r="C61" s="197"/>
    </row>
    <row r="62" spans="1:13" x14ac:dyDescent="0.2">
      <c r="C62" s="197"/>
    </row>
    <row r="63" spans="1:13" x14ac:dyDescent="0.2">
      <c r="C63" s="197"/>
    </row>
    <row r="64" spans="1:13" x14ac:dyDescent="0.2">
      <c r="C64" s="197"/>
    </row>
    <row r="65" spans="3:3" x14ac:dyDescent="0.2">
      <c r="C65" s="197"/>
    </row>
    <row r="66" spans="3:3" x14ac:dyDescent="0.2">
      <c r="C66" s="197"/>
    </row>
    <row r="67" spans="3:3" x14ac:dyDescent="0.2">
      <c r="C67" s="197"/>
    </row>
    <row r="68" spans="3:3" x14ac:dyDescent="0.2">
      <c r="C68" s="197"/>
    </row>
    <row r="69" spans="3:3" x14ac:dyDescent="0.2">
      <c r="C69" s="197"/>
    </row>
    <row r="70" spans="3:3" x14ac:dyDescent="0.2">
      <c r="C70" s="197"/>
    </row>
    <row r="71" spans="3:3" x14ac:dyDescent="0.2">
      <c r="C71" s="197"/>
    </row>
    <row r="72" spans="3:3" x14ac:dyDescent="0.2">
      <c r="C72" s="197"/>
    </row>
    <row r="73" spans="3:3" x14ac:dyDescent="0.2">
      <c r="C73" s="197"/>
    </row>
    <row r="74" spans="3:3" x14ac:dyDescent="0.2">
      <c r="C74" s="197"/>
    </row>
    <row r="75" spans="3:3" x14ac:dyDescent="0.2">
      <c r="C75" s="197"/>
    </row>
    <row r="76" spans="3:3" x14ac:dyDescent="0.2">
      <c r="C76" s="197"/>
    </row>
    <row r="77" spans="3:3" x14ac:dyDescent="0.2">
      <c r="C77" s="197"/>
    </row>
    <row r="78" spans="3:3" x14ac:dyDescent="0.2">
      <c r="C78" s="197"/>
    </row>
    <row r="79" spans="3:3" x14ac:dyDescent="0.2">
      <c r="C79" s="197"/>
    </row>
    <row r="80" spans="3:3" x14ac:dyDescent="0.2">
      <c r="C80" s="197"/>
    </row>
    <row r="81" spans="3:3" x14ac:dyDescent="0.2">
      <c r="C81" s="197"/>
    </row>
    <row r="82" spans="3:3" x14ac:dyDescent="0.2">
      <c r="C82" s="197"/>
    </row>
    <row r="83" spans="3:3" x14ac:dyDescent="0.2">
      <c r="C83" s="197"/>
    </row>
    <row r="84" spans="3:3" x14ac:dyDescent="0.2">
      <c r="C84" s="197"/>
    </row>
    <row r="85" spans="3:3" x14ac:dyDescent="0.2">
      <c r="C85" s="197"/>
    </row>
    <row r="86" spans="3:3" x14ac:dyDescent="0.2">
      <c r="C86" s="197"/>
    </row>
    <row r="87" spans="3:3" x14ac:dyDescent="0.2">
      <c r="C87" s="197"/>
    </row>
    <row r="88" spans="3:3" x14ac:dyDescent="0.2">
      <c r="C88" s="197"/>
    </row>
    <row r="89" spans="3:3" x14ac:dyDescent="0.2">
      <c r="C89" s="197"/>
    </row>
    <row r="90" spans="3:3" x14ac:dyDescent="0.2">
      <c r="C90" s="197"/>
    </row>
    <row r="91" spans="3:3" x14ac:dyDescent="0.2">
      <c r="C91" s="197"/>
    </row>
    <row r="92" spans="3:3" x14ac:dyDescent="0.2">
      <c r="C92" s="197"/>
    </row>
    <row r="93" spans="3:3" x14ac:dyDescent="0.2">
      <c r="C93" s="197"/>
    </row>
    <row r="94" spans="3:3" x14ac:dyDescent="0.2">
      <c r="C94" s="197"/>
    </row>
    <row r="95" spans="3:3" x14ac:dyDescent="0.2">
      <c r="C95" s="197"/>
    </row>
    <row r="96" spans="3:3" x14ac:dyDescent="0.2">
      <c r="C96" s="197"/>
    </row>
    <row r="97" spans="3:3" x14ac:dyDescent="0.2">
      <c r="C97" s="197"/>
    </row>
    <row r="98" spans="3:3" x14ac:dyDescent="0.2">
      <c r="C98" s="197"/>
    </row>
    <row r="99" spans="3:3" x14ac:dyDescent="0.2">
      <c r="C99" s="197"/>
    </row>
    <row r="100" spans="3:3" x14ac:dyDescent="0.2">
      <c r="C100" s="197"/>
    </row>
    <row r="101" spans="3:3" x14ac:dyDescent="0.2">
      <c r="C101" s="197"/>
    </row>
    <row r="102" spans="3:3" x14ac:dyDescent="0.2">
      <c r="C102" s="197"/>
    </row>
    <row r="103" spans="3:3" x14ac:dyDescent="0.2">
      <c r="C103" s="197"/>
    </row>
    <row r="104" spans="3:3" x14ac:dyDescent="0.2">
      <c r="C104" s="197"/>
    </row>
    <row r="105" spans="3:3" x14ac:dyDescent="0.2">
      <c r="C105" s="197"/>
    </row>
    <row r="106" spans="3:3" x14ac:dyDescent="0.2">
      <c r="C106" s="197"/>
    </row>
    <row r="107" spans="3:3" x14ac:dyDescent="0.2">
      <c r="C107" s="197"/>
    </row>
    <row r="108" spans="3:3" x14ac:dyDescent="0.2">
      <c r="C108" s="197"/>
    </row>
    <row r="109" spans="3:3" x14ac:dyDescent="0.2">
      <c r="C109" s="197"/>
    </row>
    <row r="110" spans="3:3" x14ac:dyDescent="0.2">
      <c r="C110" s="197"/>
    </row>
    <row r="111" spans="3:3" x14ac:dyDescent="0.2">
      <c r="C111" s="197"/>
    </row>
    <row r="112" spans="3:3" x14ac:dyDescent="0.2">
      <c r="C112" s="197"/>
    </row>
    <row r="113" spans="3:3" x14ac:dyDescent="0.2">
      <c r="C113" s="197"/>
    </row>
    <row r="114" spans="3:3" x14ac:dyDescent="0.2">
      <c r="C114" s="197"/>
    </row>
    <row r="115" spans="3:3" x14ac:dyDescent="0.2">
      <c r="C115" s="197"/>
    </row>
    <row r="116" spans="3:3" x14ac:dyDescent="0.2">
      <c r="C116" s="197"/>
    </row>
    <row r="117" spans="3:3" x14ac:dyDescent="0.2">
      <c r="C117" s="197"/>
    </row>
    <row r="118" spans="3:3" x14ac:dyDescent="0.2">
      <c r="C118" s="197"/>
    </row>
    <row r="119" spans="3:3" x14ac:dyDescent="0.2">
      <c r="C119" s="197"/>
    </row>
    <row r="120" spans="3:3" x14ac:dyDescent="0.2">
      <c r="C120" s="197"/>
    </row>
    <row r="121" spans="3:3" x14ac:dyDescent="0.2">
      <c r="C121" s="197"/>
    </row>
    <row r="122" spans="3:3" x14ac:dyDescent="0.2">
      <c r="C122" s="197"/>
    </row>
    <row r="123" spans="3:3" x14ac:dyDescent="0.2">
      <c r="C123" s="197"/>
    </row>
    <row r="124" spans="3:3" x14ac:dyDescent="0.2">
      <c r="C124" s="197"/>
    </row>
    <row r="125" spans="3:3" x14ac:dyDescent="0.2">
      <c r="C125" s="197"/>
    </row>
    <row r="126" spans="3:3" x14ac:dyDescent="0.2">
      <c r="C126" s="197"/>
    </row>
    <row r="127" spans="3:3" x14ac:dyDescent="0.2">
      <c r="C127" s="197"/>
    </row>
    <row r="128" spans="3:3" x14ac:dyDescent="0.2">
      <c r="C128" s="197"/>
    </row>
    <row r="129" spans="3:3" x14ac:dyDescent="0.2">
      <c r="C129" s="197"/>
    </row>
    <row r="130" spans="3:3" x14ac:dyDescent="0.2">
      <c r="C130" s="197"/>
    </row>
    <row r="131" spans="3:3" x14ac:dyDescent="0.2">
      <c r="C131" s="197"/>
    </row>
    <row r="132" spans="3:3" x14ac:dyDescent="0.2">
      <c r="C132" s="197"/>
    </row>
    <row r="133" spans="3:3" x14ac:dyDescent="0.2">
      <c r="C133" s="197"/>
    </row>
    <row r="134" spans="3:3" x14ac:dyDescent="0.2">
      <c r="C134" s="197"/>
    </row>
    <row r="135" spans="3:3" x14ac:dyDescent="0.2">
      <c r="C135" s="197"/>
    </row>
    <row r="136" spans="3:3" x14ac:dyDescent="0.2">
      <c r="C136" s="197"/>
    </row>
    <row r="137" spans="3:3" x14ac:dyDescent="0.2">
      <c r="C137" s="197"/>
    </row>
    <row r="138" spans="3:3" x14ac:dyDescent="0.2">
      <c r="C138" s="197"/>
    </row>
    <row r="139" spans="3:3" x14ac:dyDescent="0.2">
      <c r="C139" s="197"/>
    </row>
    <row r="140" spans="3:3" x14ac:dyDescent="0.2">
      <c r="C140" s="197"/>
    </row>
    <row r="141" spans="3:3" x14ac:dyDescent="0.2">
      <c r="C141" s="197"/>
    </row>
    <row r="142" spans="3:3" x14ac:dyDescent="0.2">
      <c r="C142" s="197"/>
    </row>
    <row r="143" spans="3:3" x14ac:dyDescent="0.2">
      <c r="C143" s="197"/>
    </row>
    <row r="144" spans="3:3" x14ac:dyDescent="0.2">
      <c r="C144" s="197"/>
    </row>
    <row r="145" spans="3:3" x14ac:dyDescent="0.2">
      <c r="C145" s="197"/>
    </row>
    <row r="146" spans="3:3" x14ac:dyDescent="0.2">
      <c r="C146" s="197"/>
    </row>
    <row r="147" spans="3:3" x14ac:dyDescent="0.2">
      <c r="C147" s="197"/>
    </row>
    <row r="148" spans="3:3" x14ac:dyDescent="0.2">
      <c r="C148" s="197"/>
    </row>
    <row r="149" spans="3:3" x14ac:dyDescent="0.2">
      <c r="C149" s="197"/>
    </row>
    <row r="150" spans="3:3" x14ac:dyDescent="0.2">
      <c r="C150" s="197"/>
    </row>
    <row r="151" spans="3:3" x14ac:dyDescent="0.2">
      <c r="C151" s="197"/>
    </row>
    <row r="152" spans="3:3" x14ac:dyDescent="0.2">
      <c r="C152" s="197"/>
    </row>
    <row r="153" spans="3:3" x14ac:dyDescent="0.2">
      <c r="C153" s="197"/>
    </row>
    <row r="154" spans="3:3" x14ac:dyDescent="0.2">
      <c r="C154" s="197"/>
    </row>
    <row r="155" spans="3:3" x14ac:dyDescent="0.2">
      <c r="C155" s="197"/>
    </row>
    <row r="156" spans="3:3" x14ac:dyDescent="0.2">
      <c r="C156" s="197"/>
    </row>
    <row r="157" spans="3:3" x14ac:dyDescent="0.2">
      <c r="C157" s="197"/>
    </row>
    <row r="158" spans="3:3" x14ac:dyDescent="0.2">
      <c r="C158" s="197"/>
    </row>
    <row r="159" spans="3:3" x14ac:dyDescent="0.2">
      <c r="C159" s="197"/>
    </row>
    <row r="160" spans="3:3" x14ac:dyDescent="0.2">
      <c r="C160" s="197"/>
    </row>
    <row r="161" spans="3:3" x14ac:dyDescent="0.2">
      <c r="C161" s="197"/>
    </row>
    <row r="162" spans="3:3" x14ac:dyDescent="0.2">
      <c r="C162" s="197"/>
    </row>
    <row r="163" spans="3:3" x14ac:dyDescent="0.2">
      <c r="C163" s="197"/>
    </row>
    <row r="164" spans="3:3" x14ac:dyDescent="0.2">
      <c r="C164" s="197"/>
    </row>
    <row r="165" spans="3:3" x14ac:dyDescent="0.2">
      <c r="C165" s="197"/>
    </row>
    <row r="166" spans="3:3" x14ac:dyDescent="0.2">
      <c r="C166" s="197"/>
    </row>
    <row r="167" spans="3:3" x14ac:dyDescent="0.2">
      <c r="C167" s="197"/>
    </row>
    <row r="168" spans="3:3" x14ac:dyDescent="0.2">
      <c r="C168" s="197"/>
    </row>
    <row r="169" spans="3:3" x14ac:dyDescent="0.2">
      <c r="C169" s="197"/>
    </row>
    <row r="170" spans="3:3" x14ac:dyDescent="0.2">
      <c r="C170" s="197"/>
    </row>
    <row r="171" spans="3:3" x14ac:dyDescent="0.2">
      <c r="C171" s="197"/>
    </row>
    <row r="172" spans="3:3" x14ac:dyDescent="0.2">
      <c r="C172" s="197"/>
    </row>
    <row r="173" spans="3:3" x14ac:dyDescent="0.2">
      <c r="C173" s="197"/>
    </row>
    <row r="174" spans="3:3" x14ac:dyDescent="0.2">
      <c r="C174" s="197"/>
    </row>
    <row r="175" spans="3:3" x14ac:dyDescent="0.2">
      <c r="C175" s="197"/>
    </row>
    <row r="176" spans="3:3" x14ac:dyDescent="0.2">
      <c r="C176" s="197"/>
    </row>
    <row r="177" spans="3:3" x14ac:dyDescent="0.2">
      <c r="C177" s="197"/>
    </row>
    <row r="178" spans="3:3" x14ac:dyDescent="0.2">
      <c r="C178" s="197"/>
    </row>
    <row r="179" spans="3:3" x14ac:dyDescent="0.2">
      <c r="C179" s="197"/>
    </row>
    <row r="180" spans="3:3" x14ac:dyDescent="0.2">
      <c r="C180" s="197"/>
    </row>
    <row r="181" spans="3:3" x14ac:dyDescent="0.2">
      <c r="C181" s="197"/>
    </row>
    <row r="182" spans="3:3" x14ac:dyDescent="0.2">
      <c r="C182" s="197"/>
    </row>
    <row r="183" spans="3:3" x14ac:dyDescent="0.2">
      <c r="C183" s="197"/>
    </row>
    <row r="184" spans="3:3" x14ac:dyDescent="0.2">
      <c r="C184" s="197"/>
    </row>
    <row r="185" spans="3:3" x14ac:dyDescent="0.2">
      <c r="C185" s="197"/>
    </row>
    <row r="186" spans="3:3" x14ac:dyDescent="0.2">
      <c r="C186" s="197"/>
    </row>
    <row r="187" spans="3:3" x14ac:dyDescent="0.2">
      <c r="C187" s="197"/>
    </row>
    <row r="188" spans="3:3" x14ac:dyDescent="0.2">
      <c r="C188" s="197"/>
    </row>
    <row r="189" spans="3:3" x14ac:dyDescent="0.2">
      <c r="C189" s="197"/>
    </row>
    <row r="190" spans="3:3" x14ac:dyDescent="0.2">
      <c r="C190" s="197"/>
    </row>
    <row r="191" spans="3:3" x14ac:dyDescent="0.2">
      <c r="C191" s="197"/>
    </row>
    <row r="192" spans="3:3" x14ac:dyDescent="0.2">
      <c r="C192" s="197"/>
    </row>
    <row r="193" spans="3:3" x14ac:dyDescent="0.2">
      <c r="C193" s="197"/>
    </row>
    <row r="194" spans="3:3" x14ac:dyDescent="0.2">
      <c r="C194" s="197"/>
    </row>
    <row r="195" spans="3:3" x14ac:dyDescent="0.2">
      <c r="C195" s="197"/>
    </row>
    <row r="196" spans="3:3" x14ac:dyDescent="0.2">
      <c r="C196" s="197"/>
    </row>
    <row r="197" spans="3:3" x14ac:dyDescent="0.2">
      <c r="C197" s="197"/>
    </row>
    <row r="198" spans="3:3" x14ac:dyDescent="0.2">
      <c r="C198" s="197"/>
    </row>
    <row r="199" spans="3:3" x14ac:dyDescent="0.2">
      <c r="C199" s="197"/>
    </row>
    <row r="200" spans="3:3" x14ac:dyDescent="0.2">
      <c r="C200" s="197"/>
    </row>
    <row r="201" spans="3:3" x14ac:dyDescent="0.2">
      <c r="C201" s="197"/>
    </row>
    <row r="202" spans="3:3" x14ac:dyDescent="0.2">
      <c r="C202" s="197"/>
    </row>
    <row r="203" spans="3:3" x14ac:dyDescent="0.2">
      <c r="C203" s="197"/>
    </row>
    <row r="204" spans="3:3" x14ac:dyDescent="0.2">
      <c r="C204" s="197"/>
    </row>
    <row r="205" spans="3:3" x14ac:dyDescent="0.2">
      <c r="C205" s="197"/>
    </row>
    <row r="206" spans="3:3" x14ac:dyDescent="0.2">
      <c r="C206" s="197"/>
    </row>
    <row r="207" spans="3:3" x14ac:dyDescent="0.2">
      <c r="C207" s="197"/>
    </row>
    <row r="208" spans="3:3" x14ac:dyDescent="0.2">
      <c r="C208" s="197"/>
    </row>
    <row r="209" spans="3:3" x14ac:dyDescent="0.2">
      <c r="C209" s="197"/>
    </row>
    <row r="210" spans="3:3" x14ac:dyDescent="0.2">
      <c r="C210" s="197"/>
    </row>
    <row r="211" spans="3:3" x14ac:dyDescent="0.2">
      <c r="C211" s="197"/>
    </row>
    <row r="212" spans="3:3" x14ac:dyDescent="0.2">
      <c r="C212" s="197"/>
    </row>
    <row r="213" spans="3:3" x14ac:dyDescent="0.2">
      <c r="C213" s="197"/>
    </row>
    <row r="214" spans="3:3" x14ac:dyDescent="0.2">
      <c r="C214" s="197"/>
    </row>
    <row r="215" spans="3:3" x14ac:dyDescent="0.2">
      <c r="C215" s="197"/>
    </row>
    <row r="216" spans="3:3" x14ac:dyDescent="0.2">
      <c r="C216" s="197"/>
    </row>
    <row r="217" spans="3:3" x14ac:dyDescent="0.2">
      <c r="C217" s="197"/>
    </row>
    <row r="218" spans="3:3" x14ac:dyDescent="0.2">
      <c r="C218" s="197"/>
    </row>
    <row r="219" spans="3:3" x14ac:dyDescent="0.2">
      <c r="C219" s="197"/>
    </row>
    <row r="220" spans="3:3" x14ac:dyDescent="0.2">
      <c r="C220" s="197"/>
    </row>
    <row r="221" spans="3:3" x14ac:dyDescent="0.2">
      <c r="C221" s="197"/>
    </row>
    <row r="222" spans="3:3" x14ac:dyDescent="0.2">
      <c r="C222" s="197"/>
    </row>
    <row r="223" spans="3:3" x14ac:dyDescent="0.2">
      <c r="C223" s="197"/>
    </row>
    <row r="224" spans="3:3" x14ac:dyDescent="0.2">
      <c r="C224" s="197"/>
    </row>
    <row r="225" spans="3:3" x14ac:dyDescent="0.2">
      <c r="C225" s="197"/>
    </row>
    <row r="226" spans="3:3" x14ac:dyDescent="0.2">
      <c r="C226" s="197"/>
    </row>
    <row r="227" spans="3:3" x14ac:dyDescent="0.2">
      <c r="C227" s="197"/>
    </row>
    <row r="228" spans="3:3" x14ac:dyDescent="0.2">
      <c r="C228" s="197"/>
    </row>
    <row r="229" spans="3:3" x14ac:dyDescent="0.2">
      <c r="C229" s="197"/>
    </row>
    <row r="230" spans="3:3" x14ac:dyDescent="0.2">
      <c r="C230" s="197"/>
    </row>
    <row r="231" spans="3:3" x14ac:dyDescent="0.2">
      <c r="C231" s="197"/>
    </row>
    <row r="232" spans="3:3" x14ac:dyDescent="0.2">
      <c r="C232" s="197"/>
    </row>
    <row r="233" spans="3:3" x14ac:dyDescent="0.2">
      <c r="C233" s="197"/>
    </row>
    <row r="234" spans="3:3" x14ac:dyDescent="0.2">
      <c r="C234" s="197"/>
    </row>
    <row r="235" spans="3:3" x14ac:dyDescent="0.2">
      <c r="C235" s="197"/>
    </row>
    <row r="236" spans="3:3" x14ac:dyDescent="0.2">
      <c r="C236" s="197"/>
    </row>
    <row r="237" spans="3:3" x14ac:dyDescent="0.2">
      <c r="C237" s="197"/>
    </row>
    <row r="238" spans="3:3" x14ac:dyDescent="0.2">
      <c r="C238" s="197"/>
    </row>
    <row r="239" spans="3:3" x14ac:dyDescent="0.2">
      <c r="C239" s="197"/>
    </row>
    <row r="240" spans="3:3" x14ac:dyDescent="0.2">
      <c r="C240" s="197"/>
    </row>
    <row r="241" spans="3:3" x14ac:dyDescent="0.2">
      <c r="C241" s="197"/>
    </row>
    <row r="242" spans="3:3" x14ac:dyDescent="0.2">
      <c r="C242" s="197"/>
    </row>
    <row r="243" spans="3:3" x14ac:dyDescent="0.2">
      <c r="C243" s="197"/>
    </row>
    <row r="244" spans="3:3" x14ac:dyDescent="0.2">
      <c r="C244" s="197"/>
    </row>
    <row r="245" spans="3:3" x14ac:dyDescent="0.2">
      <c r="C245" s="197"/>
    </row>
    <row r="246" spans="3:3" x14ac:dyDescent="0.2">
      <c r="C246" s="197"/>
    </row>
    <row r="247" spans="3:3" x14ac:dyDescent="0.2">
      <c r="C247" s="197"/>
    </row>
    <row r="248" spans="3:3" x14ac:dyDescent="0.2">
      <c r="C248" s="197"/>
    </row>
    <row r="249" spans="3:3" x14ac:dyDescent="0.2">
      <c r="C249" s="197"/>
    </row>
    <row r="250" spans="3:3" x14ac:dyDescent="0.2">
      <c r="C250" s="197"/>
    </row>
    <row r="251" spans="3:3" x14ac:dyDescent="0.2">
      <c r="C251" s="197"/>
    </row>
    <row r="252" spans="3:3" x14ac:dyDescent="0.2">
      <c r="C252" s="197"/>
    </row>
    <row r="253" spans="3:3" x14ac:dyDescent="0.2">
      <c r="C253" s="197"/>
    </row>
    <row r="254" spans="3:3" x14ac:dyDescent="0.2">
      <c r="C254" s="197"/>
    </row>
    <row r="255" spans="3:3" x14ac:dyDescent="0.2">
      <c r="C255" s="197"/>
    </row>
    <row r="256" spans="3:3" x14ac:dyDescent="0.2">
      <c r="C256" s="197"/>
    </row>
    <row r="257" spans="3:3" x14ac:dyDescent="0.2">
      <c r="C257" s="197"/>
    </row>
    <row r="258" spans="3:3" x14ac:dyDescent="0.2">
      <c r="C258" s="197"/>
    </row>
    <row r="259" spans="3:3" x14ac:dyDescent="0.2">
      <c r="C259" s="197"/>
    </row>
    <row r="260" spans="3:3" x14ac:dyDescent="0.2">
      <c r="C260" s="197"/>
    </row>
    <row r="261" spans="3:3" x14ac:dyDescent="0.2">
      <c r="C261" s="197"/>
    </row>
    <row r="262" spans="3:3" x14ac:dyDescent="0.2">
      <c r="C262" s="197"/>
    </row>
    <row r="263" spans="3:3" x14ac:dyDescent="0.2">
      <c r="C263" s="197"/>
    </row>
    <row r="264" spans="3:3" x14ac:dyDescent="0.2">
      <c r="C264" s="197"/>
    </row>
    <row r="265" spans="3:3" x14ac:dyDescent="0.2">
      <c r="C265" s="197"/>
    </row>
    <row r="266" spans="3:3" x14ac:dyDescent="0.2">
      <c r="C266" s="197"/>
    </row>
    <row r="267" spans="3:3" x14ac:dyDescent="0.2">
      <c r="C267" s="197"/>
    </row>
    <row r="268" spans="3:3" x14ac:dyDescent="0.2">
      <c r="C268" s="197"/>
    </row>
    <row r="269" spans="3:3" x14ac:dyDescent="0.2">
      <c r="C269" s="197"/>
    </row>
    <row r="270" spans="3:3" x14ac:dyDescent="0.2">
      <c r="C270" s="197"/>
    </row>
    <row r="271" spans="3:3" x14ac:dyDescent="0.2">
      <c r="C271" s="197"/>
    </row>
    <row r="272" spans="3:3" x14ac:dyDescent="0.2">
      <c r="C272" s="197"/>
    </row>
    <row r="273" spans="3:3" x14ac:dyDescent="0.2">
      <c r="C273" s="197"/>
    </row>
    <row r="274" spans="3:3" x14ac:dyDescent="0.2">
      <c r="C274" s="197"/>
    </row>
    <row r="275" spans="3:3" x14ac:dyDescent="0.2">
      <c r="C275" s="197"/>
    </row>
    <row r="276" spans="3:3" x14ac:dyDescent="0.2">
      <c r="C276" s="197"/>
    </row>
    <row r="277" spans="3:3" x14ac:dyDescent="0.2">
      <c r="C277" s="197"/>
    </row>
    <row r="278" spans="3:3" x14ac:dyDescent="0.2">
      <c r="C278" s="197"/>
    </row>
    <row r="279" spans="3:3" x14ac:dyDescent="0.2">
      <c r="C279" s="197"/>
    </row>
    <row r="280" spans="3:3" x14ac:dyDescent="0.2">
      <c r="C280" s="197"/>
    </row>
    <row r="281" spans="3:3" x14ac:dyDescent="0.2">
      <c r="C281" s="197"/>
    </row>
    <row r="282" spans="3:3" x14ac:dyDescent="0.2">
      <c r="C282" s="197"/>
    </row>
    <row r="283" spans="3:3" x14ac:dyDescent="0.2">
      <c r="C283" s="197"/>
    </row>
    <row r="284" spans="3:3" x14ac:dyDescent="0.2">
      <c r="C284" s="197"/>
    </row>
    <row r="285" spans="3:3" x14ac:dyDescent="0.2">
      <c r="C285" s="197"/>
    </row>
    <row r="286" spans="3:3" x14ac:dyDescent="0.2">
      <c r="C286" s="197"/>
    </row>
    <row r="287" spans="3:3" x14ac:dyDescent="0.2">
      <c r="C287" s="197"/>
    </row>
    <row r="288" spans="3:3" x14ac:dyDescent="0.2">
      <c r="C288" s="197"/>
    </row>
    <row r="289" spans="3:3" x14ac:dyDescent="0.2">
      <c r="C289" s="197"/>
    </row>
    <row r="290" spans="3:3" x14ac:dyDescent="0.2">
      <c r="C290" s="197"/>
    </row>
    <row r="291" spans="3:3" x14ac:dyDescent="0.2">
      <c r="C291" s="197"/>
    </row>
    <row r="292" spans="3:3" x14ac:dyDescent="0.2">
      <c r="C292" s="197"/>
    </row>
    <row r="293" spans="3:3" x14ac:dyDescent="0.2">
      <c r="C293" s="197"/>
    </row>
    <row r="294" spans="3:3" x14ac:dyDescent="0.2">
      <c r="C294" s="197"/>
    </row>
    <row r="295" spans="3:3" x14ac:dyDescent="0.2">
      <c r="C295" s="197"/>
    </row>
    <row r="296" spans="3:3" x14ac:dyDescent="0.2">
      <c r="C296" s="197"/>
    </row>
    <row r="297" spans="3:3" x14ac:dyDescent="0.2">
      <c r="C297" s="197"/>
    </row>
    <row r="298" spans="3:3" x14ac:dyDescent="0.2">
      <c r="C298" s="197"/>
    </row>
    <row r="299" spans="3:3" x14ac:dyDescent="0.2">
      <c r="C299" s="197"/>
    </row>
    <row r="300" spans="3:3" x14ac:dyDescent="0.2">
      <c r="C300" s="197"/>
    </row>
    <row r="301" spans="3:3" x14ac:dyDescent="0.2">
      <c r="C301" s="197"/>
    </row>
    <row r="302" spans="3:3" x14ac:dyDescent="0.2">
      <c r="C302" s="197"/>
    </row>
    <row r="303" spans="3:3" x14ac:dyDescent="0.2">
      <c r="C303" s="197"/>
    </row>
    <row r="304" spans="3:3" x14ac:dyDescent="0.2">
      <c r="C304" s="197"/>
    </row>
    <row r="305" spans="3:3" x14ac:dyDescent="0.2">
      <c r="C305" s="197"/>
    </row>
    <row r="306" spans="3:3" x14ac:dyDescent="0.2">
      <c r="C306" s="197"/>
    </row>
    <row r="307" spans="3:3" x14ac:dyDescent="0.2">
      <c r="C307" s="197"/>
    </row>
    <row r="308" spans="3:3" x14ac:dyDescent="0.2">
      <c r="C308" s="197"/>
    </row>
    <row r="309" spans="3:3" x14ac:dyDescent="0.2">
      <c r="C309" s="197"/>
    </row>
    <row r="310" spans="3:3" x14ac:dyDescent="0.2">
      <c r="C310" s="197"/>
    </row>
    <row r="311" spans="3:3" x14ac:dyDescent="0.2">
      <c r="C311" s="197"/>
    </row>
    <row r="312" spans="3:3" x14ac:dyDescent="0.2">
      <c r="C312" s="197"/>
    </row>
    <row r="313" spans="3:3" x14ac:dyDescent="0.2">
      <c r="C313" s="197"/>
    </row>
    <row r="314" spans="3:3" x14ac:dyDescent="0.2">
      <c r="C314" s="197"/>
    </row>
    <row r="315" spans="3:3" x14ac:dyDescent="0.2">
      <c r="C315" s="197"/>
    </row>
    <row r="316" spans="3:3" x14ac:dyDescent="0.2">
      <c r="C316" s="197"/>
    </row>
    <row r="317" spans="3:3" x14ac:dyDescent="0.2">
      <c r="C317" s="197"/>
    </row>
    <row r="318" spans="3:3" x14ac:dyDescent="0.2">
      <c r="C318" s="197"/>
    </row>
    <row r="319" spans="3:3" x14ac:dyDescent="0.2">
      <c r="C319" s="197"/>
    </row>
    <row r="320" spans="3:3" x14ac:dyDescent="0.2">
      <c r="C320" s="197"/>
    </row>
    <row r="321" spans="3:3" x14ac:dyDescent="0.2">
      <c r="C321" s="197"/>
    </row>
    <row r="322" spans="3:3" x14ac:dyDescent="0.2">
      <c r="C322" s="197"/>
    </row>
    <row r="323" spans="3:3" x14ac:dyDescent="0.2">
      <c r="C323" s="197"/>
    </row>
    <row r="324" spans="3:3" x14ac:dyDescent="0.2">
      <c r="C324" s="197"/>
    </row>
    <row r="325" spans="3:3" x14ac:dyDescent="0.2">
      <c r="C325" s="197"/>
    </row>
    <row r="326" spans="3:3" x14ac:dyDescent="0.2">
      <c r="C326" s="197"/>
    </row>
    <row r="327" spans="3:3" x14ac:dyDescent="0.2">
      <c r="C327" s="197"/>
    </row>
    <row r="328" spans="3:3" x14ac:dyDescent="0.2">
      <c r="C328" s="197"/>
    </row>
    <row r="329" spans="3:3" x14ac:dyDescent="0.2">
      <c r="C329" s="197"/>
    </row>
    <row r="330" spans="3:3" x14ac:dyDescent="0.2">
      <c r="C330" s="197"/>
    </row>
  </sheetData>
  <mergeCells count="1">
    <mergeCell ref="A1:M1"/>
  </mergeCells>
  <phoneticPr fontId="17" type="noConversion"/>
  <conditionalFormatting sqref="A1 A2:B5 A50:B50 C2:D3 A51:D1048576 C4 C6:D49 C5:H5 N1:XFD1048576">
    <cfRule type="cellIs" dxfId="1032" priority="46" operator="equal">
      <formula>0</formula>
    </cfRule>
  </conditionalFormatting>
  <conditionalFormatting sqref="C50:D50">
    <cfRule type="cellIs" dxfId="1031" priority="45" operator="equal">
      <formula>0</formula>
    </cfRule>
  </conditionalFormatting>
  <conditionalFormatting sqref="N5:N6">
    <cfRule type="containsText" dxfId="1030" priority="44" operator="containsText" text="FALSO">
      <formula>NOT(ISERROR(SEARCH("FALSO",N5)))</formula>
    </cfRule>
  </conditionalFormatting>
  <conditionalFormatting sqref="D4">
    <cfRule type="cellIs" dxfId="1029" priority="43" operator="equal">
      <formula>0</formula>
    </cfRule>
  </conditionalFormatting>
  <conditionalFormatting sqref="E2:E3 E51:E1048576">
    <cfRule type="cellIs" dxfId="1028" priority="40" operator="equal">
      <formula>0</formula>
    </cfRule>
  </conditionalFormatting>
  <conditionalFormatting sqref="E4:F4 H4">
    <cfRule type="cellIs" dxfId="1027" priority="38" operator="equal">
      <formula>0</formula>
    </cfRule>
  </conditionalFormatting>
  <conditionalFormatting sqref="E6:E50 F6:H49">
    <cfRule type="cellIs" dxfId="1026" priority="37" operator="equal">
      <formula>0</formula>
    </cfRule>
  </conditionalFormatting>
  <conditionalFormatting sqref="H2:H3 H51:H1048576">
    <cfRule type="cellIs" dxfId="1025" priority="36" operator="equal">
      <formula>0</formula>
    </cfRule>
  </conditionalFormatting>
  <conditionalFormatting sqref="H50">
    <cfRule type="cellIs" dxfId="1024" priority="34" operator="equal">
      <formula>0</formula>
    </cfRule>
  </conditionalFormatting>
  <conditionalFormatting sqref="F2:F3 F51:F1048576">
    <cfRule type="cellIs" dxfId="1023" priority="33" operator="equal">
      <formula>0</formula>
    </cfRule>
  </conditionalFormatting>
  <conditionalFormatting sqref="F50">
    <cfRule type="cellIs" dxfId="1022" priority="31" operator="equal">
      <formula>0</formula>
    </cfRule>
  </conditionalFormatting>
  <conditionalFormatting sqref="G4">
    <cfRule type="cellIs" dxfId="1021" priority="30" operator="equal">
      <formula>0</formula>
    </cfRule>
  </conditionalFormatting>
  <conditionalFormatting sqref="G2:G3 G51:G1048576">
    <cfRule type="cellIs" dxfId="1020" priority="28" operator="equal">
      <formula>0</formula>
    </cfRule>
  </conditionalFormatting>
  <conditionalFormatting sqref="G50">
    <cfRule type="cellIs" dxfId="1019" priority="27" operator="equal">
      <formula>0</formula>
    </cfRule>
  </conditionalFormatting>
  <conditionalFormatting sqref="I4">
    <cfRule type="cellIs" dxfId="1018" priority="26" operator="equal">
      <formula>0</formula>
    </cfRule>
  </conditionalFormatting>
  <conditionalFormatting sqref="I6:I49">
    <cfRule type="cellIs" dxfId="1017" priority="25" operator="equal">
      <formula>0</formula>
    </cfRule>
  </conditionalFormatting>
  <conditionalFormatting sqref="I2:I3 I51:I1048576">
    <cfRule type="cellIs" dxfId="1016" priority="24" operator="equal">
      <formula>0</formula>
    </cfRule>
  </conditionalFormatting>
  <conditionalFormatting sqref="I50">
    <cfRule type="cellIs" dxfId="1015" priority="23" operator="equal">
      <formula>0</formula>
    </cfRule>
  </conditionalFormatting>
  <conditionalFormatting sqref="J4">
    <cfRule type="cellIs" dxfId="1014" priority="22" operator="equal">
      <formula>0</formula>
    </cfRule>
  </conditionalFormatting>
  <conditionalFormatting sqref="J6:J49">
    <cfRule type="cellIs" dxfId="1013" priority="21" operator="equal">
      <formula>0</formula>
    </cfRule>
  </conditionalFormatting>
  <conditionalFormatting sqref="J2:J3 J51:J1048576">
    <cfRule type="cellIs" dxfId="1012" priority="20" operator="equal">
      <formula>0</formula>
    </cfRule>
  </conditionalFormatting>
  <conditionalFormatting sqref="J50">
    <cfRule type="cellIs" dxfId="1011" priority="19" operator="equal">
      <formula>0</formula>
    </cfRule>
  </conditionalFormatting>
  <conditionalFormatting sqref="I5">
    <cfRule type="cellIs" dxfId="1010" priority="17" operator="equal">
      <formula>0</formula>
    </cfRule>
  </conditionalFormatting>
  <conditionalFormatting sqref="J5">
    <cfRule type="cellIs" dxfId="1009" priority="16" operator="equal">
      <formula>0</formula>
    </cfRule>
  </conditionalFormatting>
  <conditionalFormatting sqref="K4">
    <cfRule type="cellIs" dxfId="1008" priority="15" operator="equal">
      <formula>0</formula>
    </cfRule>
  </conditionalFormatting>
  <conditionalFormatting sqref="K6:K49">
    <cfRule type="cellIs" dxfId="1007" priority="14" operator="equal">
      <formula>0</formula>
    </cfRule>
  </conditionalFormatting>
  <conditionalFormatting sqref="K2:K3 K51:K1048576">
    <cfRule type="cellIs" dxfId="1006" priority="13" operator="equal">
      <formula>0</formula>
    </cfRule>
  </conditionalFormatting>
  <conditionalFormatting sqref="K50">
    <cfRule type="cellIs" dxfId="1005" priority="12" operator="equal">
      <formula>0</formula>
    </cfRule>
  </conditionalFormatting>
  <conditionalFormatting sqref="K5">
    <cfRule type="cellIs" dxfId="1004" priority="11" operator="equal">
      <formula>0</formula>
    </cfRule>
  </conditionalFormatting>
  <conditionalFormatting sqref="L4">
    <cfRule type="cellIs" dxfId="1003" priority="10" operator="equal">
      <formula>0</formula>
    </cfRule>
  </conditionalFormatting>
  <conditionalFormatting sqref="L6:L49">
    <cfRule type="cellIs" dxfId="1002" priority="9" operator="equal">
      <formula>0</formula>
    </cfRule>
  </conditionalFormatting>
  <conditionalFormatting sqref="L2:L3 L51:L1048576">
    <cfRule type="cellIs" dxfId="1001" priority="8" operator="equal">
      <formula>0</formula>
    </cfRule>
  </conditionalFormatting>
  <conditionalFormatting sqref="L50">
    <cfRule type="cellIs" dxfId="1000" priority="7" operator="equal">
      <formula>0</formula>
    </cfRule>
  </conditionalFormatting>
  <conditionalFormatting sqref="L5">
    <cfRule type="cellIs" dxfId="999" priority="6" operator="equal">
      <formula>0</formula>
    </cfRule>
  </conditionalFormatting>
  <conditionalFormatting sqref="M4">
    <cfRule type="cellIs" dxfId="998" priority="5" operator="equal">
      <formula>0</formula>
    </cfRule>
  </conditionalFormatting>
  <conditionalFormatting sqref="M6:M49">
    <cfRule type="cellIs" dxfId="997" priority="4" operator="equal">
      <formula>0</formula>
    </cfRule>
  </conditionalFormatting>
  <conditionalFormatting sqref="M2:M3 M51:M1048576">
    <cfRule type="cellIs" dxfId="996" priority="3" operator="equal">
      <formula>0</formula>
    </cfRule>
  </conditionalFormatting>
  <conditionalFormatting sqref="M50">
    <cfRule type="cellIs" dxfId="995" priority="2" operator="equal">
      <formula>0</formula>
    </cfRule>
  </conditionalFormatting>
  <conditionalFormatting sqref="M5">
    <cfRule type="cellIs" dxfId="994" priority="1" operator="equal">
      <formula>0</formula>
    </cfRule>
  </conditionalFormatting>
  <printOptions horizontalCentered="1"/>
  <pageMargins left="0.27559055118110237" right="0.27559055118110237" top="1.7716535433070868" bottom="0.47244094488188981" header="0.19685039370078741" footer="0.19685039370078741"/>
  <pageSetup paperSize="9" scale="86" orientation="portrait" r:id="rId1"/>
  <headerFooter>
    <oddHeader>&amp;C&amp;G</oddHead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olha6"/>
  <dimension ref="A1"/>
  <sheetViews>
    <sheetView showGridLines="0" topLeftCell="A28" workbookViewId="0">
      <selection activeCell="A30" sqref="A30"/>
    </sheetView>
  </sheetViews>
  <sheetFormatPr defaultRowHeight="12.75" x14ac:dyDescent="0.2"/>
  <sheetData/>
  <pageMargins left="0.70866141732283472" right="0.70866141732283472" top="0.74803149606299213" bottom="0.74803149606299213" header="0.31496062992125984" footer="0.31496062992125984"/>
  <pageSetup paperSize="9"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Folha16">
    <tabColor indexed="25"/>
    <pageSetUpPr fitToPage="1"/>
  </sheetPr>
  <dimension ref="A1:N50"/>
  <sheetViews>
    <sheetView showGridLines="0" workbookViewId="0">
      <selection sqref="A1:M1"/>
    </sheetView>
  </sheetViews>
  <sheetFormatPr defaultColWidth="9.140625" defaultRowHeight="11.25" x14ac:dyDescent="0.2"/>
  <cols>
    <col min="1" max="1" width="14.7109375" style="60" customWidth="1"/>
    <col min="2" max="2" width="2.42578125" style="121" customWidth="1"/>
    <col min="3" max="13" width="7.5703125" style="60" customWidth="1"/>
    <col min="14" max="14" width="5.85546875" style="60" bestFit="1" customWidth="1"/>
    <col min="15" max="16384" width="9.140625" style="60"/>
  </cols>
  <sheetData>
    <row r="1" spans="1:14" s="62" customFormat="1" ht="28.5" customHeight="1" x14ac:dyDescent="0.2">
      <c r="A1" s="475" t="s">
        <v>266</v>
      </c>
      <c r="B1" s="475"/>
      <c r="C1" s="475"/>
      <c r="D1" s="475"/>
      <c r="E1" s="475"/>
      <c r="F1" s="475"/>
      <c r="G1" s="475"/>
      <c r="H1" s="475"/>
      <c r="I1" s="475"/>
      <c r="J1" s="475"/>
      <c r="K1" s="475"/>
      <c r="L1" s="475"/>
      <c r="M1" s="475"/>
    </row>
    <row r="2" spans="1:14" ht="15" customHeight="1" x14ac:dyDescent="0.2">
      <c r="A2" s="64"/>
      <c r="B2" s="64"/>
      <c r="C2" s="171"/>
      <c r="D2" s="171"/>
      <c r="E2" s="171"/>
      <c r="F2" s="171"/>
      <c r="G2" s="171"/>
      <c r="H2" s="171"/>
      <c r="I2" s="171"/>
      <c r="J2" s="171"/>
      <c r="K2" s="171"/>
      <c r="L2" s="171"/>
      <c r="M2" s="171"/>
    </row>
    <row r="3" spans="1:14" ht="15" customHeight="1" x14ac:dyDescent="0.2">
      <c r="A3" s="66" t="s">
        <v>14</v>
      </c>
      <c r="B3" s="67"/>
      <c r="C3" s="171"/>
      <c r="D3" s="171"/>
      <c r="E3" s="171"/>
      <c r="F3" s="171"/>
      <c r="G3" s="171"/>
      <c r="H3" s="171"/>
      <c r="I3" s="171"/>
      <c r="J3" s="171"/>
      <c r="K3" s="171"/>
      <c r="L3" s="171"/>
      <c r="M3" s="171"/>
    </row>
    <row r="4" spans="1:14" s="118" customFormat="1" ht="28.5" customHeight="1" thickBot="1" x14ac:dyDescent="0.25">
      <c r="A4" s="68"/>
      <c r="B4" s="68"/>
      <c r="C4" s="43">
        <v>2013</v>
      </c>
      <c r="D4" s="43">
        <v>2014</v>
      </c>
      <c r="E4" s="43">
        <v>2015</v>
      </c>
      <c r="F4" s="43">
        <v>2016</v>
      </c>
      <c r="G4" s="43">
        <v>2017</v>
      </c>
      <c r="H4" s="43">
        <v>2018</v>
      </c>
      <c r="I4" s="43">
        <v>2019</v>
      </c>
      <c r="J4" s="43">
        <v>2020</v>
      </c>
      <c r="K4" s="43">
        <v>2021</v>
      </c>
      <c r="L4" s="43">
        <v>2022</v>
      </c>
      <c r="M4" s="43">
        <v>2023</v>
      </c>
    </row>
    <row r="5" spans="1:14" s="70" customFormat="1" ht="16.5" customHeight="1" thickTop="1" x14ac:dyDescent="0.2">
      <c r="A5" s="64" t="s">
        <v>12</v>
      </c>
      <c r="B5" s="326" t="s">
        <v>46</v>
      </c>
      <c r="C5" s="415">
        <v>2384121</v>
      </c>
      <c r="D5" s="415">
        <v>2458163</v>
      </c>
      <c r="E5" s="415">
        <v>2537653</v>
      </c>
      <c r="F5" s="415">
        <v>2641919</v>
      </c>
      <c r="G5" s="415">
        <v>2767521</v>
      </c>
      <c r="H5" s="415">
        <v>2877918</v>
      </c>
      <c r="I5" s="415">
        <v>2930482</v>
      </c>
      <c r="J5" s="415">
        <v>2902825</v>
      </c>
      <c r="K5" s="415">
        <v>2922343</v>
      </c>
      <c r="L5" s="415">
        <v>3148147</v>
      </c>
      <c r="M5" s="415">
        <v>3296134</v>
      </c>
      <c r="N5" s="118"/>
    </row>
    <row r="6" spans="1:14" s="70" customFormat="1" ht="12.75" customHeight="1" x14ac:dyDescent="0.2">
      <c r="A6" s="40"/>
      <c r="B6" s="326" t="s">
        <v>54</v>
      </c>
      <c r="C6" s="69">
        <v>1242007</v>
      </c>
      <c r="D6" s="69">
        <v>1278921</v>
      </c>
      <c r="E6" s="69">
        <v>1311721</v>
      </c>
      <c r="F6" s="69">
        <v>1367705</v>
      </c>
      <c r="G6" s="69">
        <v>1437729</v>
      </c>
      <c r="H6" s="69">
        <v>1499993</v>
      </c>
      <c r="I6" s="69">
        <v>1529276</v>
      </c>
      <c r="J6" s="69">
        <v>1526297</v>
      </c>
      <c r="K6" s="69">
        <v>1530240</v>
      </c>
      <c r="L6" s="69">
        <v>1653917</v>
      </c>
      <c r="M6" s="69">
        <v>1743311</v>
      </c>
      <c r="N6" s="118"/>
    </row>
    <row r="7" spans="1:14" s="70" customFormat="1" ht="12.75" customHeight="1" x14ac:dyDescent="0.2">
      <c r="A7" s="40"/>
      <c r="B7" s="326" t="s">
        <v>55</v>
      </c>
      <c r="C7" s="69">
        <v>1142114</v>
      </c>
      <c r="D7" s="69">
        <v>1179242</v>
      </c>
      <c r="E7" s="69">
        <v>1225932</v>
      </c>
      <c r="F7" s="69">
        <v>1274214</v>
      </c>
      <c r="G7" s="69">
        <v>1329792</v>
      </c>
      <c r="H7" s="69">
        <v>1377925</v>
      </c>
      <c r="I7" s="69">
        <v>1401206</v>
      </c>
      <c r="J7" s="69">
        <v>1376528</v>
      </c>
      <c r="K7" s="69">
        <v>1392103</v>
      </c>
      <c r="L7" s="69">
        <v>1494230</v>
      </c>
      <c r="M7" s="69">
        <v>1552823</v>
      </c>
      <c r="N7" s="118"/>
    </row>
    <row r="8" spans="1:14" s="70" customFormat="1" ht="16.5" customHeight="1" x14ac:dyDescent="0.2">
      <c r="A8" s="71" t="s">
        <v>33</v>
      </c>
      <c r="B8" s="326" t="s">
        <v>46</v>
      </c>
      <c r="C8" s="69">
        <v>342145</v>
      </c>
      <c r="D8" s="69">
        <v>345499</v>
      </c>
      <c r="E8" s="69">
        <v>349789</v>
      </c>
      <c r="F8" s="69">
        <v>352430</v>
      </c>
      <c r="G8" s="69">
        <v>351812</v>
      </c>
      <c r="H8" s="69">
        <v>353767</v>
      </c>
      <c r="I8" s="69">
        <v>342009</v>
      </c>
      <c r="J8" s="69">
        <v>347632</v>
      </c>
      <c r="K8" s="69">
        <v>340569</v>
      </c>
      <c r="L8" s="69">
        <v>350142</v>
      </c>
      <c r="M8" s="69">
        <v>355163</v>
      </c>
      <c r="N8" s="118"/>
    </row>
    <row r="9" spans="1:14" s="70" customFormat="1" ht="12.75" customHeight="1" x14ac:dyDescent="0.2">
      <c r="A9" s="65"/>
      <c r="B9" s="92" t="s">
        <v>54</v>
      </c>
      <c r="C9" s="416">
        <v>168282</v>
      </c>
      <c r="D9" s="416">
        <v>169711</v>
      </c>
      <c r="E9" s="416">
        <v>169300</v>
      </c>
      <c r="F9" s="416">
        <v>171507</v>
      </c>
      <c r="G9" s="416">
        <v>171159</v>
      </c>
      <c r="H9" s="416">
        <v>172370</v>
      </c>
      <c r="I9" s="416">
        <v>166882</v>
      </c>
      <c r="J9" s="416">
        <v>170670</v>
      </c>
      <c r="K9" s="416">
        <v>168983</v>
      </c>
      <c r="L9" s="416">
        <v>172147</v>
      </c>
      <c r="M9" s="416">
        <v>174715</v>
      </c>
    </row>
    <row r="10" spans="1:14" s="70" customFormat="1" ht="12.75" customHeight="1" x14ac:dyDescent="0.2">
      <c r="A10" s="65"/>
      <c r="B10" s="92" t="s">
        <v>55</v>
      </c>
      <c r="C10" s="416">
        <v>173863</v>
      </c>
      <c r="D10" s="416">
        <v>175788</v>
      </c>
      <c r="E10" s="416">
        <v>180489</v>
      </c>
      <c r="F10" s="416">
        <v>180923</v>
      </c>
      <c r="G10" s="416">
        <v>180653</v>
      </c>
      <c r="H10" s="416">
        <v>181397</v>
      </c>
      <c r="I10" s="416">
        <v>175127</v>
      </c>
      <c r="J10" s="416">
        <v>176962</v>
      </c>
      <c r="K10" s="416">
        <v>171586</v>
      </c>
      <c r="L10" s="416">
        <v>177995</v>
      </c>
      <c r="M10" s="416">
        <v>180448</v>
      </c>
    </row>
    <row r="11" spans="1:14" s="123" customFormat="1" ht="16.5" customHeight="1" x14ac:dyDescent="0.2">
      <c r="A11" s="71" t="s">
        <v>34</v>
      </c>
      <c r="B11" s="326" t="s">
        <v>46</v>
      </c>
      <c r="C11" s="69">
        <v>324768</v>
      </c>
      <c r="D11" s="69">
        <v>329103</v>
      </c>
      <c r="E11" s="69">
        <v>337049</v>
      </c>
      <c r="F11" s="69">
        <v>346025</v>
      </c>
      <c r="G11" s="69">
        <v>355739</v>
      </c>
      <c r="H11" s="69">
        <v>364100</v>
      </c>
      <c r="I11" s="69">
        <v>363563</v>
      </c>
      <c r="J11" s="69">
        <v>361658</v>
      </c>
      <c r="K11" s="69">
        <v>356708</v>
      </c>
      <c r="L11" s="69">
        <v>377035</v>
      </c>
      <c r="M11" s="69">
        <v>389148</v>
      </c>
    </row>
    <row r="12" spans="1:14" s="70" customFormat="1" ht="12.75" customHeight="1" x14ac:dyDescent="0.2">
      <c r="A12" s="65"/>
      <c r="B12" s="92" t="s">
        <v>54</v>
      </c>
      <c r="C12" s="416">
        <v>173812</v>
      </c>
      <c r="D12" s="416">
        <v>175738</v>
      </c>
      <c r="E12" s="416">
        <v>178521</v>
      </c>
      <c r="F12" s="416">
        <v>182955</v>
      </c>
      <c r="G12" s="416">
        <v>187203</v>
      </c>
      <c r="H12" s="416">
        <v>191870</v>
      </c>
      <c r="I12" s="416">
        <v>191680</v>
      </c>
      <c r="J12" s="416">
        <v>192893</v>
      </c>
      <c r="K12" s="416">
        <v>189637</v>
      </c>
      <c r="L12" s="416">
        <v>199416</v>
      </c>
      <c r="M12" s="416">
        <v>206995</v>
      </c>
    </row>
    <row r="13" spans="1:14" s="70" customFormat="1" ht="12.75" customHeight="1" x14ac:dyDescent="0.2">
      <c r="A13" s="65"/>
      <c r="B13" s="92" t="s">
        <v>55</v>
      </c>
      <c r="C13" s="416">
        <v>150956</v>
      </c>
      <c r="D13" s="416">
        <v>153365</v>
      </c>
      <c r="E13" s="416">
        <v>158528</v>
      </c>
      <c r="F13" s="416">
        <v>163070</v>
      </c>
      <c r="G13" s="416">
        <v>168536</v>
      </c>
      <c r="H13" s="416">
        <v>172230</v>
      </c>
      <c r="I13" s="416">
        <v>171883</v>
      </c>
      <c r="J13" s="416">
        <v>168765</v>
      </c>
      <c r="K13" s="416">
        <v>167071</v>
      </c>
      <c r="L13" s="416">
        <v>177619</v>
      </c>
      <c r="M13" s="416">
        <v>182153</v>
      </c>
    </row>
    <row r="14" spans="1:14" s="123" customFormat="1" ht="16.5" customHeight="1" x14ac:dyDescent="0.2">
      <c r="A14" s="71" t="s">
        <v>35</v>
      </c>
      <c r="B14" s="326" t="s">
        <v>46</v>
      </c>
      <c r="C14" s="69">
        <v>313218</v>
      </c>
      <c r="D14" s="69">
        <v>324795</v>
      </c>
      <c r="E14" s="69">
        <v>335290</v>
      </c>
      <c r="F14" s="69">
        <v>346010</v>
      </c>
      <c r="G14" s="69">
        <v>363341</v>
      </c>
      <c r="H14" s="69">
        <v>380330</v>
      </c>
      <c r="I14" s="69">
        <v>387737</v>
      </c>
      <c r="J14" s="69">
        <v>379146</v>
      </c>
      <c r="K14" s="69">
        <v>380684</v>
      </c>
      <c r="L14" s="69">
        <v>409155</v>
      </c>
      <c r="M14" s="69">
        <v>427992</v>
      </c>
    </row>
    <row r="15" spans="1:14" s="70" customFormat="1" ht="12.75" customHeight="1" x14ac:dyDescent="0.2">
      <c r="A15" s="65"/>
      <c r="B15" s="92" t="s">
        <v>54</v>
      </c>
      <c r="C15" s="416">
        <v>172169</v>
      </c>
      <c r="D15" s="416">
        <v>177417</v>
      </c>
      <c r="E15" s="416">
        <v>181343</v>
      </c>
      <c r="F15" s="416">
        <v>187780</v>
      </c>
      <c r="G15" s="416">
        <v>198028</v>
      </c>
      <c r="H15" s="416">
        <v>206953</v>
      </c>
      <c r="I15" s="416">
        <v>211200</v>
      </c>
      <c r="J15" s="416">
        <v>211551</v>
      </c>
      <c r="K15" s="416">
        <v>210353</v>
      </c>
      <c r="L15" s="416">
        <v>226102</v>
      </c>
      <c r="M15" s="416">
        <v>236044</v>
      </c>
    </row>
    <row r="16" spans="1:14" s="70" customFormat="1" ht="12.75" customHeight="1" x14ac:dyDescent="0.2">
      <c r="A16" s="65"/>
      <c r="B16" s="92" t="s">
        <v>55</v>
      </c>
      <c r="C16" s="416">
        <v>141049</v>
      </c>
      <c r="D16" s="416">
        <v>147378</v>
      </c>
      <c r="E16" s="416">
        <v>153947</v>
      </c>
      <c r="F16" s="416">
        <v>158230</v>
      </c>
      <c r="G16" s="416">
        <v>165313</v>
      </c>
      <c r="H16" s="416">
        <v>173377</v>
      </c>
      <c r="I16" s="416">
        <v>176537</v>
      </c>
      <c r="J16" s="416">
        <v>167595</v>
      </c>
      <c r="K16" s="416">
        <v>170331</v>
      </c>
      <c r="L16" s="416">
        <v>183053</v>
      </c>
      <c r="M16" s="416">
        <v>191948</v>
      </c>
    </row>
    <row r="17" spans="1:13" s="123" customFormat="1" ht="16.5" customHeight="1" x14ac:dyDescent="0.2">
      <c r="A17" s="71" t="s">
        <v>36</v>
      </c>
      <c r="B17" s="326" t="s">
        <v>46</v>
      </c>
      <c r="C17" s="69">
        <v>414705</v>
      </c>
      <c r="D17" s="69">
        <v>427447</v>
      </c>
      <c r="E17" s="69">
        <v>444652</v>
      </c>
      <c r="F17" s="69">
        <v>462870</v>
      </c>
      <c r="G17" s="69">
        <v>485832</v>
      </c>
      <c r="H17" s="69">
        <v>503911</v>
      </c>
      <c r="I17" s="69">
        <v>515962</v>
      </c>
      <c r="J17" s="69">
        <v>511577</v>
      </c>
      <c r="K17" s="69">
        <v>519124</v>
      </c>
      <c r="L17" s="69">
        <v>560003</v>
      </c>
      <c r="M17" s="69">
        <v>591724</v>
      </c>
    </row>
    <row r="18" spans="1:13" s="70" customFormat="1" ht="12.75" customHeight="1" x14ac:dyDescent="0.2">
      <c r="A18" s="65"/>
      <c r="B18" s="92" t="s">
        <v>54</v>
      </c>
      <c r="C18" s="416">
        <v>216886</v>
      </c>
      <c r="D18" s="416">
        <v>223289</v>
      </c>
      <c r="E18" s="416">
        <v>233164</v>
      </c>
      <c r="F18" s="416">
        <v>242596</v>
      </c>
      <c r="G18" s="416">
        <v>255563</v>
      </c>
      <c r="H18" s="416">
        <v>266278</v>
      </c>
      <c r="I18" s="416">
        <v>276133</v>
      </c>
      <c r="J18" s="416">
        <v>275582</v>
      </c>
      <c r="K18" s="416">
        <v>279555</v>
      </c>
      <c r="L18" s="416">
        <v>301023</v>
      </c>
      <c r="M18" s="416">
        <v>322415</v>
      </c>
    </row>
    <row r="19" spans="1:13" s="70" customFormat="1" ht="12.75" customHeight="1" x14ac:dyDescent="0.2">
      <c r="A19" s="65"/>
      <c r="B19" s="92" t="s">
        <v>55</v>
      </c>
      <c r="C19" s="416">
        <v>197819</v>
      </c>
      <c r="D19" s="416">
        <v>204158</v>
      </c>
      <c r="E19" s="416">
        <v>211488</v>
      </c>
      <c r="F19" s="416">
        <v>220274</v>
      </c>
      <c r="G19" s="416">
        <v>230269</v>
      </c>
      <c r="H19" s="416">
        <v>237633</v>
      </c>
      <c r="I19" s="416">
        <v>239829</v>
      </c>
      <c r="J19" s="416">
        <v>235995</v>
      </c>
      <c r="K19" s="416">
        <v>239569</v>
      </c>
      <c r="L19" s="416">
        <v>258980</v>
      </c>
      <c r="M19" s="416">
        <v>269309</v>
      </c>
    </row>
    <row r="20" spans="1:13" s="123" customFormat="1" ht="16.5" customHeight="1" x14ac:dyDescent="0.2">
      <c r="A20" s="71" t="s">
        <v>37</v>
      </c>
      <c r="B20" s="326" t="s">
        <v>46</v>
      </c>
      <c r="C20" s="69">
        <v>273491</v>
      </c>
      <c r="D20" s="69">
        <v>281206</v>
      </c>
      <c r="E20" s="69">
        <v>297097</v>
      </c>
      <c r="F20" s="69">
        <v>312631</v>
      </c>
      <c r="G20" s="69">
        <v>325786</v>
      </c>
      <c r="H20" s="69">
        <v>343160</v>
      </c>
      <c r="I20" s="69">
        <v>354401</v>
      </c>
      <c r="J20" s="69">
        <v>353252</v>
      </c>
      <c r="K20" s="69">
        <v>357819</v>
      </c>
      <c r="L20" s="69">
        <v>390393</v>
      </c>
      <c r="M20" s="69">
        <v>410069</v>
      </c>
    </row>
    <row r="21" spans="1:13" s="70" customFormat="1" ht="12.75" customHeight="1" x14ac:dyDescent="0.2">
      <c r="A21" s="65"/>
      <c r="B21" s="92" t="s">
        <v>54</v>
      </c>
      <c r="C21" s="416">
        <v>139879</v>
      </c>
      <c r="D21" s="416">
        <v>143417</v>
      </c>
      <c r="E21" s="416">
        <v>149729</v>
      </c>
      <c r="F21" s="416">
        <v>159377</v>
      </c>
      <c r="G21" s="416">
        <v>167516</v>
      </c>
      <c r="H21" s="416">
        <v>176418</v>
      </c>
      <c r="I21" s="416">
        <v>183361</v>
      </c>
      <c r="J21" s="416">
        <v>183186</v>
      </c>
      <c r="K21" s="416">
        <v>184552</v>
      </c>
      <c r="L21" s="416">
        <v>203977</v>
      </c>
      <c r="M21" s="416">
        <v>215837</v>
      </c>
    </row>
    <row r="22" spans="1:13" s="70" customFormat="1" ht="12.75" customHeight="1" x14ac:dyDescent="0.2">
      <c r="A22" s="65"/>
      <c r="B22" s="92" t="s">
        <v>55</v>
      </c>
      <c r="C22" s="416">
        <v>133612</v>
      </c>
      <c r="D22" s="416">
        <v>137789</v>
      </c>
      <c r="E22" s="416">
        <v>147368</v>
      </c>
      <c r="F22" s="416">
        <v>153254</v>
      </c>
      <c r="G22" s="416">
        <v>158270</v>
      </c>
      <c r="H22" s="416">
        <v>166742</v>
      </c>
      <c r="I22" s="416">
        <v>171040</v>
      </c>
      <c r="J22" s="416">
        <v>170066</v>
      </c>
      <c r="K22" s="416">
        <v>173267</v>
      </c>
      <c r="L22" s="416">
        <v>186416</v>
      </c>
      <c r="M22" s="416">
        <v>194232</v>
      </c>
    </row>
    <row r="23" spans="1:13" s="123" customFormat="1" ht="16.5" customHeight="1" x14ac:dyDescent="0.2">
      <c r="A23" s="71" t="s">
        <v>38</v>
      </c>
      <c r="B23" s="326" t="s">
        <v>46</v>
      </c>
      <c r="C23" s="69">
        <v>139739</v>
      </c>
      <c r="D23" s="69">
        <v>147070</v>
      </c>
      <c r="E23" s="69">
        <v>141233</v>
      </c>
      <c r="F23" s="69">
        <v>147547</v>
      </c>
      <c r="G23" s="69">
        <v>154532</v>
      </c>
      <c r="H23" s="69">
        <v>161378</v>
      </c>
      <c r="I23" s="69">
        <v>165477</v>
      </c>
      <c r="J23" s="69">
        <v>162095</v>
      </c>
      <c r="K23" s="69">
        <v>167232</v>
      </c>
      <c r="L23" s="69">
        <v>181509</v>
      </c>
      <c r="M23" s="69">
        <v>193860</v>
      </c>
    </row>
    <row r="24" spans="1:13" s="70" customFormat="1" ht="12.75" customHeight="1" x14ac:dyDescent="0.2">
      <c r="A24" s="65"/>
      <c r="B24" s="92" t="s">
        <v>54</v>
      </c>
      <c r="C24" s="416">
        <v>76233</v>
      </c>
      <c r="D24" s="416">
        <v>80896</v>
      </c>
      <c r="E24" s="416">
        <v>77793</v>
      </c>
      <c r="F24" s="416">
        <v>79390</v>
      </c>
      <c r="G24" s="416">
        <v>84335</v>
      </c>
      <c r="H24" s="416">
        <v>88964</v>
      </c>
      <c r="I24" s="416">
        <v>89934</v>
      </c>
      <c r="J24" s="416">
        <v>88809</v>
      </c>
      <c r="K24" s="416">
        <v>91336</v>
      </c>
      <c r="L24" s="416">
        <v>100132</v>
      </c>
      <c r="M24" s="416">
        <v>107792</v>
      </c>
    </row>
    <row r="25" spans="1:13" s="70" customFormat="1" ht="12.75" customHeight="1" x14ac:dyDescent="0.2">
      <c r="A25" s="65"/>
      <c r="B25" s="92" t="s">
        <v>55</v>
      </c>
      <c r="C25" s="416">
        <v>63506</v>
      </c>
      <c r="D25" s="416">
        <v>66174</v>
      </c>
      <c r="E25" s="416">
        <v>63440</v>
      </c>
      <c r="F25" s="416">
        <v>68157</v>
      </c>
      <c r="G25" s="416">
        <v>70197</v>
      </c>
      <c r="H25" s="416">
        <v>72414</v>
      </c>
      <c r="I25" s="416">
        <v>75543</v>
      </c>
      <c r="J25" s="416">
        <v>73286</v>
      </c>
      <c r="K25" s="416">
        <v>75896</v>
      </c>
      <c r="L25" s="416">
        <v>81377</v>
      </c>
      <c r="M25" s="416">
        <v>86068</v>
      </c>
    </row>
    <row r="26" spans="1:13" s="122" customFormat="1" ht="16.5" customHeight="1" x14ac:dyDescent="0.2">
      <c r="A26" s="71" t="s">
        <v>39</v>
      </c>
      <c r="B26" s="326" t="s">
        <v>46</v>
      </c>
      <c r="C26" s="69">
        <v>91458</v>
      </c>
      <c r="D26" s="69">
        <v>89760</v>
      </c>
      <c r="E26" s="69">
        <v>96215</v>
      </c>
      <c r="F26" s="69">
        <v>98823</v>
      </c>
      <c r="G26" s="69">
        <v>101241</v>
      </c>
      <c r="H26" s="69">
        <v>110184</v>
      </c>
      <c r="I26" s="69">
        <v>111024</v>
      </c>
      <c r="J26" s="69">
        <v>104408</v>
      </c>
      <c r="K26" s="69">
        <v>112052</v>
      </c>
      <c r="L26" s="69">
        <v>125576</v>
      </c>
      <c r="M26" s="69">
        <v>129185</v>
      </c>
    </row>
    <row r="27" spans="1:13" s="197" customFormat="1" ht="12.75" customHeight="1" x14ac:dyDescent="0.2">
      <c r="A27" s="65"/>
      <c r="B27" s="92" t="s">
        <v>54</v>
      </c>
      <c r="C27" s="416">
        <v>52167</v>
      </c>
      <c r="D27" s="416">
        <v>50303</v>
      </c>
      <c r="E27" s="416">
        <v>54194</v>
      </c>
      <c r="F27" s="416">
        <v>54966</v>
      </c>
      <c r="G27" s="416">
        <v>55142</v>
      </c>
      <c r="H27" s="416">
        <v>60727</v>
      </c>
      <c r="I27" s="416">
        <v>60938</v>
      </c>
      <c r="J27" s="416">
        <v>58537</v>
      </c>
      <c r="K27" s="416">
        <v>61099</v>
      </c>
      <c r="L27" s="416">
        <v>67854</v>
      </c>
      <c r="M27" s="416">
        <v>72368</v>
      </c>
    </row>
    <row r="28" spans="1:13" s="197" customFormat="1" ht="12.75" customHeight="1" x14ac:dyDescent="0.2">
      <c r="A28" s="65"/>
      <c r="B28" s="92" t="s">
        <v>55</v>
      </c>
      <c r="C28" s="416">
        <v>39291</v>
      </c>
      <c r="D28" s="416">
        <v>39457</v>
      </c>
      <c r="E28" s="416">
        <v>42021</v>
      </c>
      <c r="F28" s="416">
        <v>43857</v>
      </c>
      <c r="G28" s="416">
        <v>46099</v>
      </c>
      <c r="H28" s="416">
        <v>49457</v>
      </c>
      <c r="I28" s="416">
        <v>50086</v>
      </c>
      <c r="J28" s="416">
        <v>45871</v>
      </c>
      <c r="K28" s="416">
        <v>50953</v>
      </c>
      <c r="L28" s="416">
        <v>57722</v>
      </c>
      <c r="M28" s="416">
        <v>56817</v>
      </c>
    </row>
    <row r="29" spans="1:13" s="122" customFormat="1" ht="16.5" customHeight="1" x14ac:dyDescent="0.2">
      <c r="A29" s="71" t="s">
        <v>40</v>
      </c>
      <c r="B29" s="326" t="s">
        <v>46</v>
      </c>
      <c r="C29" s="69">
        <v>59282</v>
      </c>
      <c r="D29" s="69">
        <v>63738</v>
      </c>
      <c r="E29" s="69">
        <v>66738</v>
      </c>
      <c r="F29" s="69">
        <v>69035</v>
      </c>
      <c r="G29" s="69">
        <v>78214</v>
      </c>
      <c r="H29" s="69">
        <v>80103</v>
      </c>
      <c r="I29" s="69">
        <v>80426</v>
      </c>
      <c r="J29" s="69">
        <v>81014</v>
      </c>
      <c r="K29" s="69">
        <v>82449</v>
      </c>
      <c r="L29" s="69">
        <v>90661</v>
      </c>
      <c r="M29" s="69">
        <v>93865</v>
      </c>
    </row>
    <row r="30" spans="1:13" s="197" customFormat="1" ht="12.75" customHeight="1" x14ac:dyDescent="0.2">
      <c r="A30" s="65"/>
      <c r="B30" s="92" t="s">
        <v>54</v>
      </c>
      <c r="C30" s="416">
        <v>32282</v>
      </c>
      <c r="D30" s="416">
        <v>36034</v>
      </c>
      <c r="E30" s="416">
        <v>37318</v>
      </c>
      <c r="F30" s="416">
        <v>40379</v>
      </c>
      <c r="G30" s="416">
        <v>44356</v>
      </c>
      <c r="H30" s="416">
        <v>45248</v>
      </c>
      <c r="I30" s="416">
        <v>45691</v>
      </c>
      <c r="J30" s="416">
        <v>46395</v>
      </c>
      <c r="K30" s="416">
        <v>47162</v>
      </c>
      <c r="L30" s="416">
        <v>53169</v>
      </c>
      <c r="M30" s="416">
        <v>51339</v>
      </c>
    </row>
    <row r="31" spans="1:13" s="197" customFormat="1" ht="12.75" customHeight="1" x14ac:dyDescent="0.2">
      <c r="A31" s="65"/>
      <c r="B31" s="92" t="s">
        <v>55</v>
      </c>
      <c r="C31" s="416">
        <v>27000</v>
      </c>
      <c r="D31" s="416">
        <v>27704</v>
      </c>
      <c r="E31" s="416">
        <v>29420</v>
      </c>
      <c r="F31" s="416">
        <v>28656</v>
      </c>
      <c r="G31" s="416">
        <v>33858</v>
      </c>
      <c r="H31" s="416">
        <v>34855</v>
      </c>
      <c r="I31" s="416">
        <v>34735</v>
      </c>
      <c r="J31" s="416">
        <v>34619</v>
      </c>
      <c r="K31" s="416">
        <v>35287</v>
      </c>
      <c r="L31" s="416">
        <v>37492</v>
      </c>
      <c r="M31" s="416">
        <v>42526</v>
      </c>
    </row>
    <row r="32" spans="1:13" s="122" customFormat="1" ht="16.5" customHeight="1" x14ac:dyDescent="0.2">
      <c r="A32" s="71" t="s">
        <v>41</v>
      </c>
      <c r="B32" s="326" t="s">
        <v>46</v>
      </c>
      <c r="C32" s="69">
        <v>161861</v>
      </c>
      <c r="D32" s="69">
        <v>155482</v>
      </c>
      <c r="E32" s="69">
        <v>171425</v>
      </c>
      <c r="F32" s="69">
        <v>185474</v>
      </c>
      <c r="G32" s="69">
        <v>199402</v>
      </c>
      <c r="H32" s="69">
        <v>211355</v>
      </c>
      <c r="I32" s="69">
        <v>213289</v>
      </c>
      <c r="J32" s="69">
        <v>205892</v>
      </c>
      <c r="K32" s="69">
        <v>210909</v>
      </c>
      <c r="L32" s="69">
        <v>227442</v>
      </c>
      <c r="M32" s="69">
        <v>242017</v>
      </c>
    </row>
    <row r="33" spans="1:13" s="197" customFormat="1" ht="12.75" customHeight="1" x14ac:dyDescent="0.2">
      <c r="A33" s="65"/>
      <c r="B33" s="92" t="s">
        <v>54</v>
      </c>
      <c r="C33" s="416">
        <v>89024</v>
      </c>
      <c r="D33" s="416">
        <v>85910</v>
      </c>
      <c r="E33" s="416">
        <v>94472</v>
      </c>
      <c r="F33" s="416">
        <v>102462</v>
      </c>
      <c r="G33" s="416">
        <v>111258</v>
      </c>
      <c r="H33" s="416">
        <v>120086</v>
      </c>
      <c r="I33" s="416">
        <v>118662</v>
      </c>
      <c r="J33" s="416">
        <v>115795</v>
      </c>
      <c r="K33" s="416">
        <v>119110</v>
      </c>
      <c r="L33" s="416">
        <v>125951</v>
      </c>
      <c r="M33" s="416">
        <v>136721</v>
      </c>
    </row>
    <row r="34" spans="1:13" s="197" customFormat="1" ht="12.75" customHeight="1" x14ac:dyDescent="0.2">
      <c r="A34" s="65"/>
      <c r="B34" s="92" t="s">
        <v>55</v>
      </c>
      <c r="C34" s="416">
        <v>72837</v>
      </c>
      <c r="D34" s="416">
        <v>69572</v>
      </c>
      <c r="E34" s="416">
        <v>76953</v>
      </c>
      <c r="F34" s="416">
        <v>83012</v>
      </c>
      <c r="G34" s="416">
        <v>88144</v>
      </c>
      <c r="H34" s="416">
        <v>91269</v>
      </c>
      <c r="I34" s="416">
        <v>94627</v>
      </c>
      <c r="J34" s="416">
        <v>90097</v>
      </c>
      <c r="K34" s="416">
        <v>91799</v>
      </c>
      <c r="L34" s="416">
        <v>101491</v>
      </c>
      <c r="M34" s="416">
        <v>105296</v>
      </c>
    </row>
    <row r="35" spans="1:13" s="122" customFormat="1" ht="16.5" customHeight="1" x14ac:dyDescent="0.2">
      <c r="A35" s="71" t="s">
        <v>42</v>
      </c>
      <c r="B35" s="326" t="s">
        <v>46</v>
      </c>
      <c r="C35" s="69">
        <v>112215</v>
      </c>
      <c r="D35" s="69">
        <v>120177</v>
      </c>
      <c r="E35" s="69">
        <v>123231</v>
      </c>
      <c r="F35" s="69">
        <v>121604</v>
      </c>
      <c r="G35" s="69">
        <v>128834</v>
      </c>
      <c r="H35" s="69">
        <v>136175</v>
      </c>
      <c r="I35" s="69">
        <v>155965</v>
      </c>
      <c r="J35" s="69">
        <v>155746</v>
      </c>
      <c r="K35" s="69">
        <v>150024</v>
      </c>
      <c r="L35" s="69">
        <v>174819</v>
      </c>
      <c r="M35" s="69">
        <v>190610</v>
      </c>
    </row>
    <row r="36" spans="1:13" s="197" customFormat="1" ht="12.75" customHeight="1" x14ac:dyDescent="0.2">
      <c r="A36" s="65"/>
      <c r="B36" s="92" t="s">
        <v>54</v>
      </c>
      <c r="C36" s="416">
        <v>57072</v>
      </c>
      <c r="D36" s="416">
        <v>62030</v>
      </c>
      <c r="E36" s="416">
        <v>63811</v>
      </c>
      <c r="F36" s="416">
        <v>63442</v>
      </c>
      <c r="G36" s="416">
        <v>65574</v>
      </c>
      <c r="H36" s="416">
        <v>67601</v>
      </c>
      <c r="I36" s="416">
        <v>77286</v>
      </c>
      <c r="J36" s="416">
        <v>79623</v>
      </c>
      <c r="K36" s="416">
        <v>73533</v>
      </c>
      <c r="L36" s="416">
        <v>90578</v>
      </c>
      <c r="M36" s="416">
        <v>102477</v>
      </c>
    </row>
    <row r="37" spans="1:13" s="197" customFormat="1" ht="12.75" customHeight="1" x14ac:dyDescent="0.2">
      <c r="A37" s="73"/>
      <c r="B37" s="92" t="s">
        <v>55</v>
      </c>
      <c r="C37" s="416">
        <v>55143</v>
      </c>
      <c r="D37" s="416">
        <v>58147</v>
      </c>
      <c r="E37" s="416">
        <v>59420</v>
      </c>
      <c r="F37" s="416">
        <v>58162</v>
      </c>
      <c r="G37" s="416">
        <v>63260</v>
      </c>
      <c r="H37" s="416">
        <v>68574</v>
      </c>
      <c r="I37" s="416">
        <v>78679</v>
      </c>
      <c r="J37" s="416">
        <v>76123</v>
      </c>
      <c r="K37" s="416">
        <v>76491</v>
      </c>
      <c r="L37" s="416">
        <v>84241</v>
      </c>
      <c r="M37" s="416">
        <v>88133</v>
      </c>
    </row>
    <row r="38" spans="1:13" s="122" customFormat="1" ht="16.5" customHeight="1" x14ac:dyDescent="0.2">
      <c r="A38" s="74" t="s">
        <v>73</v>
      </c>
      <c r="B38" s="326" t="s">
        <v>46</v>
      </c>
      <c r="C38" s="69">
        <v>149020</v>
      </c>
      <c r="D38" s="69">
        <v>171494</v>
      </c>
      <c r="E38" s="69">
        <v>172977</v>
      </c>
      <c r="F38" s="69">
        <v>197476</v>
      </c>
      <c r="G38" s="69">
        <v>220872</v>
      </c>
      <c r="H38" s="69">
        <v>231615</v>
      </c>
      <c r="I38" s="69">
        <v>238330</v>
      </c>
      <c r="J38" s="69">
        <v>236832</v>
      </c>
      <c r="K38" s="69">
        <v>242402</v>
      </c>
      <c r="L38" s="69">
        <v>259154</v>
      </c>
      <c r="M38" s="69">
        <v>270127</v>
      </c>
    </row>
    <row r="39" spans="1:13" s="197" customFormat="1" ht="12.75" customHeight="1" x14ac:dyDescent="0.2">
      <c r="A39" s="73"/>
      <c r="B39" s="92" t="s">
        <v>54</v>
      </c>
      <c r="C39" s="416">
        <v>63151</v>
      </c>
      <c r="D39" s="416">
        <v>73089</v>
      </c>
      <c r="E39" s="416">
        <v>71212</v>
      </c>
      <c r="F39" s="416">
        <v>82016</v>
      </c>
      <c r="G39" s="416">
        <v>96772</v>
      </c>
      <c r="H39" s="416">
        <v>102699</v>
      </c>
      <c r="I39" s="416">
        <v>106529</v>
      </c>
      <c r="J39" s="416">
        <v>101581</v>
      </c>
      <c r="K39" s="416">
        <v>103876</v>
      </c>
      <c r="L39" s="416">
        <v>112500</v>
      </c>
      <c r="M39" s="416">
        <v>115474</v>
      </c>
    </row>
    <row r="40" spans="1:13" s="197" customFormat="1" ht="12.75" customHeight="1" x14ac:dyDescent="0.2">
      <c r="A40" s="73"/>
      <c r="B40" s="76" t="s">
        <v>55</v>
      </c>
      <c r="C40" s="417">
        <v>85869</v>
      </c>
      <c r="D40" s="417">
        <v>98405</v>
      </c>
      <c r="E40" s="417">
        <v>101765</v>
      </c>
      <c r="F40" s="417">
        <v>115460</v>
      </c>
      <c r="G40" s="417">
        <v>124100</v>
      </c>
      <c r="H40" s="417">
        <v>128916</v>
      </c>
      <c r="I40" s="417">
        <v>131801</v>
      </c>
      <c r="J40" s="417">
        <v>135251</v>
      </c>
      <c r="K40" s="417">
        <v>138526</v>
      </c>
      <c r="L40" s="417">
        <v>146654</v>
      </c>
      <c r="M40" s="417">
        <v>154653</v>
      </c>
    </row>
    <row r="41" spans="1:13" s="197" customFormat="1" ht="14.25" customHeight="1" x14ac:dyDescent="0.2">
      <c r="A41" s="474" t="s">
        <v>199</v>
      </c>
      <c r="B41" s="474"/>
      <c r="C41" s="474"/>
      <c r="D41" s="474"/>
      <c r="E41" s="474"/>
      <c r="F41" s="474"/>
      <c r="G41" s="474"/>
      <c r="H41" s="474"/>
      <c r="I41" s="474"/>
      <c r="J41" s="474"/>
      <c r="K41" s="474"/>
      <c r="L41" s="474"/>
      <c r="M41" s="346"/>
    </row>
    <row r="42" spans="1:13" ht="15" customHeight="1" x14ac:dyDescent="0.2">
      <c r="A42" s="21" t="s">
        <v>138</v>
      </c>
      <c r="B42" s="35"/>
      <c r="C42" s="69"/>
      <c r="D42" s="69"/>
      <c r="E42" s="69"/>
      <c r="F42" s="69"/>
      <c r="G42" s="69"/>
      <c r="H42" s="69"/>
      <c r="I42" s="69"/>
      <c r="J42" s="69"/>
      <c r="K42" s="69"/>
      <c r="L42" s="69"/>
      <c r="M42" s="69"/>
    </row>
    <row r="43" spans="1:13" ht="15" customHeight="1" x14ac:dyDescent="0.2"/>
    <row r="47" spans="1:13" x14ac:dyDescent="0.2">
      <c r="A47" s="158"/>
    </row>
    <row r="50" spans="2:2" x14ac:dyDescent="0.2">
      <c r="B50" s="124"/>
    </row>
  </sheetData>
  <mergeCells count="2">
    <mergeCell ref="A41:L41"/>
    <mergeCell ref="A1:M1"/>
  </mergeCells>
  <phoneticPr fontId="17" type="noConversion"/>
  <conditionalFormatting sqref="A1 A41 N10:N11 B47:D47 A42:D46 A2:D4 A5:H40 A48:D1048576 N1:N8 O1:XFD11 N12:XFD1048576">
    <cfRule type="cellIs" dxfId="993" priority="58" operator="equal">
      <formula>0</formula>
    </cfRule>
  </conditionalFormatting>
  <conditionalFormatting sqref="N5:N7">
    <cfRule type="containsText" dxfId="992" priority="54" operator="containsText" text="FALSO">
      <formula>NOT(ISERROR(SEARCH("FALSO",N5)))</formula>
    </cfRule>
  </conditionalFormatting>
  <conditionalFormatting sqref="E2:E4 E42:E1048576 F4 H4">
    <cfRule type="cellIs" dxfId="991" priority="52" operator="equal">
      <formula>0</formula>
    </cfRule>
  </conditionalFormatting>
  <conditionalFormatting sqref="H2:H3 H42:H1048576">
    <cfRule type="cellIs" dxfId="990" priority="47" operator="equal">
      <formula>0</formula>
    </cfRule>
  </conditionalFormatting>
  <conditionalFormatting sqref="F2:F3 F42:F1048576">
    <cfRule type="cellIs" dxfId="989" priority="42" operator="equal">
      <formula>0</formula>
    </cfRule>
  </conditionalFormatting>
  <conditionalFormatting sqref="G4">
    <cfRule type="cellIs" dxfId="988" priority="38" operator="equal">
      <formula>0</formula>
    </cfRule>
  </conditionalFormatting>
  <conditionalFormatting sqref="G2:G3 G42:G1048576">
    <cfRule type="cellIs" dxfId="987" priority="36" operator="equal">
      <formula>0</formula>
    </cfRule>
  </conditionalFormatting>
  <conditionalFormatting sqref="I5:I7">
    <cfRule type="cellIs" dxfId="986" priority="34" operator="equal">
      <formula>0</formula>
    </cfRule>
  </conditionalFormatting>
  <conditionalFormatting sqref="I4">
    <cfRule type="cellIs" dxfId="985" priority="33" operator="equal">
      <formula>0</formula>
    </cfRule>
  </conditionalFormatting>
  <conditionalFormatting sqref="I8:I40">
    <cfRule type="cellIs" dxfId="984" priority="32" operator="equal">
      <formula>0</formula>
    </cfRule>
  </conditionalFormatting>
  <conditionalFormatting sqref="I2:I3 I42:I1048576">
    <cfRule type="cellIs" dxfId="983" priority="31" operator="equal">
      <formula>0</formula>
    </cfRule>
  </conditionalFormatting>
  <conditionalFormatting sqref="J5:J7">
    <cfRule type="cellIs" dxfId="982" priority="28" operator="equal">
      <formula>0</formula>
    </cfRule>
  </conditionalFormatting>
  <conditionalFormatting sqref="J4">
    <cfRule type="cellIs" dxfId="981" priority="27" operator="equal">
      <formula>0</formula>
    </cfRule>
  </conditionalFormatting>
  <conditionalFormatting sqref="J8:J40">
    <cfRule type="cellIs" dxfId="980" priority="26" operator="equal">
      <formula>0</formula>
    </cfRule>
  </conditionalFormatting>
  <conditionalFormatting sqref="J2:J3 J42:J1048576">
    <cfRule type="cellIs" dxfId="979" priority="25" operator="equal">
      <formula>0</formula>
    </cfRule>
  </conditionalFormatting>
  <conditionalFormatting sqref="K5:K7">
    <cfRule type="cellIs" dxfId="978" priority="16" operator="equal">
      <formula>0</formula>
    </cfRule>
  </conditionalFormatting>
  <conditionalFormatting sqref="K4">
    <cfRule type="cellIs" dxfId="977" priority="15" operator="equal">
      <formula>0</formula>
    </cfRule>
  </conditionalFormatting>
  <conditionalFormatting sqref="K8:K40">
    <cfRule type="cellIs" dxfId="976" priority="14" operator="equal">
      <formula>0</formula>
    </cfRule>
  </conditionalFormatting>
  <conditionalFormatting sqref="K2:K3 K42:K1048576">
    <cfRule type="cellIs" dxfId="975" priority="13" operator="equal">
      <formula>0</formula>
    </cfRule>
  </conditionalFormatting>
  <conditionalFormatting sqref="A47">
    <cfRule type="cellIs" dxfId="974" priority="10" operator="equal">
      <formula>0</formula>
    </cfRule>
  </conditionalFormatting>
  <conditionalFormatting sqref="L5:L7">
    <cfRule type="cellIs" dxfId="973" priority="9" operator="equal">
      <formula>0</formula>
    </cfRule>
  </conditionalFormatting>
  <conditionalFormatting sqref="L4">
    <cfRule type="cellIs" dxfId="972" priority="8" operator="equal">
      <formula>0</formula>
    </cfRule>
  </conditionalFormatting>
  <conditionalFormatting sqref="L8:L40">
    <cfRule type="cellIs" dxfId="971" priority="7" operator="equal">
      <formula>0</formula>
    </cfRule>
  </conditionalFormatting>
  <conditionalFormatting sqref="L2:L3 L42:L1048576">
    <cfRule type="cellIs" dxfId="970" priority="6" operator="equal">
      <formula>0</formula>
    </cfRule>
  </conditionalFormatting>
  <conditionalFormatting sqref="M5:M7">
    <cfRule type="cellIs" dxfId="969" priority="4" operator="equal">
      <formula>0</formula>
    </cfRule>
  </conditionalFormatting>
  <conditionalFormatting sqref="M4">
    <cfRule type="cellIs" dxfId="968" priority="3" operator="equal">
      <formula>0</formula>
    </cfRule>
  </conditionalFormatting>
  <conditionalFormatting sqref="M8:M40">
    <cfRule type="cellIs" dxfId="967" priority="2" operator="equal">
      <formula>0</formula>
    </cfRule>
  </conditionalFormatting>
  <conditionalFormatting sqref="M2:M3 M42:M1048576">
    <cfRule type="cellIs" dxfId="966" priority="1" operator="equal">
      <formula>0</formula>
    </cfRule>
  </conditionalFormatting>
  <printOptions horizontalCentered="1"/>
  <pageMargins left="0.27559055118110237" right="0.27559055118110237" top="1.7716535433070868" bottom="0.47244094488188981" header="0.19685039370078741" footer="0.19685039370078741"/>
  <pageSetup paperSize="9" orientation="portrait" r:id="rId1"/>
  <headerFooter>
    <oddHeader>&amp;C&amp;G</oddHeader>
  </headerFooter>
  <drawing r:id="rId2"/>
  <legacyDrawingHF r:id="rId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Folha17">
    <tabColor indexed="25"/>
    <pageSetUpPr fitToPage="1"/>
  </sheetPr>
  <dimension ref="A1:L32"/>
  <sheetViews>
    <sheetView showGridLines="0" workbookViewId="0">
      <selection sqref="A1:L1"/>
    </sheetView>
  </sheetViews>
  <sheetFormatPr defaultColWidth="9.140625" defaultRowHeight="11.25" x14ac:dyDescent="0.2"/>
  <cols>
    <col min="1" max="1" width="14.7109375" style="60" customWidth="1"/>
    <col min="2" max="13" width="7.5703125" style="60" customWidth="1"/>
    <col min="14" max="16384" width="9.140625" style="60"/>
  </cols>
  <sheetData>
    <row r="1" spans="1:12" s="62" customFormat="1" ht="28.5" customHeight="1" x14ac:dyDescent="0.2">
      <c r="A1" s="476" t="s">
        <v>267</v>
      </c>
      <c r="B1" s="476"/>
      <c r="C1" s="476"/>
      <c r="D1" s="476"/>
      <c r="E1" s="476"/>
      <c r="F1" s="476"/>
      <c r="G1" s="476"/>
      <c r="H1" s="476"/>
      <c r="I1" s="476"/>
      <c r="J1" s="476"/>
      <c r="K1" s="476"/>
      <c r="L1" s="476"/>
    </row>
    <row r="2" spans="1:12" s="4" customFormat="1" ht="15" customHeight="1" x14ac:dyDescent="0.2">
      <c r="A2" s="172"/>
      <c r="B2" s="139"/>
      <c r="C2" s="139"/>
      <c r="D2" s="139"/>
      <c r="E2" s="139"/>
      <c r="F2" s="139"/>
      <c r="G2" s="139"/>
      <c r="H2" s="139"/>
      <c r="I2" s="139"/>
      <c r="J2" s="139"/>
      <c r="K2" s="139"/>
      <c r="L2" s="139"/>
    </row>
    <row r="3" spans="1:12" s="4" customFormat="1" ht="15" customHeight="1" x14ac:dyDescent="0.2">
      <c r="A3" s="173" t="s">
        <v>14</v>
      </c>
      <c r="B3" s="139"/>
      <c r="C3" s="139"/>
      <c r="D3" s="139"/>
      <c r="E3" s="139"/>
      <c r="F3" s="139"/>
      <c r="G3" s="139"/>
      <c r="H3" s="139"/>
      <c r="I3" s="139"/>
      <c r="J3" s="139"/>
      <c r="K3" s="139"/>
      <c r="L3" s="139"/>
    </row>
    <row r="4" spans="1:12" s="4" customFormat="1" ht="28.5" customHeight="1" thickBot="1" x14ac:dyDescent="0.25">
      <c r="A4" s="15"/>
      <c r="B4" s="16">
        <v>2013</v>
      </c>
      <c r="C4" s="16">
        <v>2014</v>
      </c>
      <c r="D4" s="16">
        <v>2015</v>
      </c>
      <c r="E4" s="16">
        <v>2016</v>
      </c>
      <c r="F4" s="16">
        <v>2017</v>
      </c>
      <c r="G4" s="16">
        <v>2018</v>
      </c>
      <c r="H4" s="16">
        <v>2019</v>
      </c>
      <c r="I4" s="16">
        <v>2020</v>
      </c>
      <c r="J4" s="16">
        <v>2021</v>
      </c>
      <c r="K4" s="16">
        <v>2022</v>
      </c>
      <c r="L4" s="16">
        <v>2023</v>
      </c>
    </row>
    <row r="5" spans="1:12" s="4" customFormat="1" ht="20.25" customHeight="1" thickTop="1" x14ac:dyDescent="0.2">
      <c r="A5" s="17" t="s">
        <v>12</v>
      </c>
      <c r="B5" s="410">
        <v>2384121</v>
      </c>
      <c r="C5" s="410">
        <v>2458163</v>
      </c>
      <c r="D5" s="410">
        <v>2537653</v>
      </c>
      <c r="E5" s="410">
        <v>2641919</v>
      </c>
      <c r="F5" s="410">
        <v>2767521</v>
      </c>
      <c r="G5" s="410">
        <v>2877918</v>
      </c>
      <c r="H5" s="410">
        <v>2930482</v>
      </c>
      <c r="I5" s="410">
        <v>2902825</v>
      </c>
      <c r="J5" s="410">
        <v>2922343</v>
      </c>
      <c r="K5" s="410">
        <v>3148147</v>
      </c>
      <c r="L5" s="410">
        <v>3296134</v>
      </c>
    </row>
    <row r="6" spans="1:12" s="4" customFormat="1" ht="20.25" customHeight="1" x14ac:dyDescent="0.2">
      <c r="A6" s="17" t="s">
        <v>15</v>
      </c>
      <c r="B6" s="404">
        <v>183121</v>
      </c>
      <c r="C6" s="404">
        <v>188531</v>
      </c>
      <c r="D6" s="404">
        <v>193207</v>
      </c>
      <c r="E6" s="404">
        <v>201583</v>
      </c>
      <c r="F6" s="404">
        <v>211076</v>
      </c>
      <c r="G6" s="404">
        <v>219148</v>
      </c>
      <c r="H6" s="404">
        <v>221154</v>
      </c>
      <c r="I6" s="404">
        <v>218824</v>
      </c>
      <c r="J6" s="404">
        <v>219217</v>
      </c>
      <c r="K6" s="404">
        <v>234940</v>
      </c>
      <c r="L6" s="404">
        <v>240286</v>
      </c>
    </row>
    <row r="7" spans="1:12" s="4" customFormat="1" ht="15" customHeight="1" x14ac:dyDescent="0.2">
      <c r="A7" s="17" t="s">
        <v>16</v>
      </c>
      <c r="B7" s="404">
        <v>27466</v>
      </c>
      <c r="C7" s="404">
        <v>28261</v>
      </c>
      <c r="D7" s="404">
        <v>30156</v>
      </c>
      <c r="E7" s="404">
        <v>31333</v>
      </c>
      <c r="F7" s="404">
        <v>33532</v>
      </c>
      <c r="G7" s="404">
        <v>34861</v>
      </c>
      <c r="H7" s="404">
        <v>36824</v>
      </c>
      <c r="I7" s="404">
        <v>39057</v>
      </c>
      <c r="J7" s="404">
        <v>39335</v>
      </c>
      <c r="K7" s="404">
        <v>43289</v>
      </c>
      <c r="L7" s="404">
        <v>45122</v>
      </c>
    </row>
    <row r="8" spans="1:12" s="4" customFormat="1" ht="15" customHeight="1" x14ac:dyDescent="0.2">
      <c r="A8" s="17" t="s">
        <v>17</v>
      </c>
      <c r="B8" s="404">
        <v>213863</v>
      </c>
      <c r="C8" s="404">
        <v>223498</v>
      </c>
      <c r="D8" s="404">
        <v>232168</v>
      </c>
      <c r="E8" s="404">
        <v>243606</v>
      </c>
      <c r="F8" s="404">
        <v>254948</v>
      </c>
      <c r="G8" s="404">
        <v>264675</v>
      </c>
      <c r="H8" s="404">
        <v>261930</v>
      </c>
      <c r="I8" s="404">
        <v>263588</v>
      </c>
      <c r="J8" s="404">
        <v>266470</v>
      </c>
      <c r="K8" s="404">
        <v>285498</v>
      </c>
      <c r="L8" s="404">
        <v>293224</v>
      </c>
    </row>
    <row r="9" spans="1:12" s="4" customFormat="1" ht="15" customHeight="1" x14ac:dyDescent="0.2">
      <c r="A9" s="17" t="s">
        <v>18</v>
      </c>
      <c r="B9" s="404">
        <v>17863</v>
      </c>
      <c r="C9" s="404">
        <v>18027</v>
      </c>
      <c r="D9" s="404">
        <v>18508</v>
      </c>
      <c r="E9" s="404">
        <v>18920</v>
      </c>
      <c r="F9" s="404">
        <v>19168</v>
      </c>
      <c r="G9" s="404">
        <v>19762</v>
      </c>
      <c r="H9" s="404">
        <v>19512</v>
      </c>
      <c r="I9" s="404">
        <v>20332</v>
      </c>
      <c r="J9" s="404">
        <v>20601</v>
      </c>
      <c r="K9" s="404">
        <v>21226</v>
      </c>
      <c r="L9" s="404">
        <v>22078</v>
      </c>
    </row>
    <row r="10" spans="1:12" s="4" customFormat="1" ht="15" customHeight="1" x14ac:dyDescent="0.2">
      <c r="A10" s="17" t="s">
        <v>19</v>
      </c>
      <c r="B10" s="404">
        <v>34335</v>
      </c>
      <c r="C10" s="404">
        <v>35837</v>
      </c>
      <c r="D10" s="404">
        <v>35619</v>
      </c>
      <c r="E10" s="404">
        <v>36035</v>
      </c>
      <c r="F10" s="404">
        <v>36753</v>
      </c>
      <c r="G10" s="404">
        <v>38953</v>
      </c>
      <c r="H10" s="404">
        <v>38009</v>
      </c>
      <c r="I10" s="404">
        <v>37294</v>
      </c>
      <c r="J10" s="404">
        <v>37537</v>
      </c>
      <c r="K10" s="404">
        <v>39840</v>
      </c>
      <c r="L10" s="404">
        <v>42612</v>
      </c>
    </row>
    <row r="11" spans="1:12" s="4" customFormat="1" ht="15" customHeight="1" x14ac:dyDescent="0.2">
      <c r="A11" s="17" t="s">
        <v>20</v>
      </c>
      <c r="B11" s="404">
        <v>85563</v>
      </c>
      <c r="C11" s="404">
        <v>84401</v>
      </c>
      <c r="D11" s="404">
        <v>87151</v>
      </c>
      <c r="E11" s="404">
        <v>88449</v>
      </c>
      <c r="F11" s="404">
        <v>92904</v>
      </c>
      <c r="G11" s="404">
        <v>93788</v>
      </c>
      <c r="H11" s="404">
        <v>94736</v>
      </c>
      <c r="I11" s="404">
        <v>95872</v>
      </c>
      <c r="J11" s="404">
        <v>95954</v>
      </c>
      <c r="K11" s="404">
        <v>101940</v>
      </c>
      <c r="L11" s="404">
        <v>104759</v>
      </c>
    </row>
    <row r="12" spans="1:12" s="4" customFormat="1" ht="15" customHeight="1" x14ac:dyDescent="0.2">
      <c r="A12" s="17" t="s">
        <v>21</v>
      </c>
      <c r="B12" s="404">
        <v>31718</v>
      </c>
      <c r="C12" s="404">
        <v>32529</v>
      </c>
      <c r="D12" s="404">
        <v>34031</v>
      </c>
      <c r="E12" s="404">
        <v>35370</v>
      </c>
      <c r="F12" s="404">
        <v>36298</v>
      </c>
      <c r="G12" s="404">
        <v>38027</v>
      </c>
      <c r="H12" s="404">
        <v>38257</v>
      </c>
      <c r="I12" s="404">
        <v>37783</v>
      </c>
      <c r="J12" s="404">
        <v>38189</v>
      </c>
      <c r="K12" s="404">
        <v>40691</v>
      </c>
      <c r="L12" s="404">
        <v>42406</v>
      </c>
    </row>
    <row r="13" spans="1:12" s="4" customFormat="1" ht="15" customHeight="1" x14ac:dyDescent="0.2">
      <c r="A13" s="17" t="s">
        <v>22</v>
      </c>
      <c r="B13" s="404">
        <v>104938</v>
      </c>
      <c r="C13" s="404">
        <v>109922</v>
      </c>
      <c r="D13" s="404">
        <v>117234</v>
      </c>
      <c r="E13" s="404">
        <v>125990</v>
      </c>
      <c r="F13" s="404">
        <v>135848</v>
      </c>
      <c r="G13" s="404">
        <v>144110</v>
      </c>
      <c r="H13" s="404">
        <v>149611</v>
      </c>
      <c r="I13" s="404">
        <v>133944</v>
      </c>
      <c r="J13" s="404">
        <v>137936</v>
      </c>
      <c r="K13" s="404">
        <v>154670</v>
      </c>
      <c r="L13" s="404">
        <v>166794</v>
      </c>
    </row>
    <row r="14" spans="1:12" s="4" customFormat="1" ht="15" customHeight="1" x14ac:dyDescent="0.2">
      <c r="A14" s="17" t="s">
        <v>23</v>
      </c>
      <c r="B14" s="404">
        <v>25577</v>
      </c>
      <c r="C14" s="404">
        <v>26046</v>
      </c>
      <c r="D14" s="404">
        <v>26456</v>
      </c>
      <c r="E14" s="404">
        <v>26786</v>
      </c>
      <c r="F14" s="404">
        <v>27741</v>
      </c>
      <c r="G14" s="404">
        <v>28412</v>
      </c>
      <c r="H14" s="404">
        <v>28057</v>
      </c>
      <c r="I14" s="404">
        <v>28646</v>
      </c>
      <c r="J14" s="404">
        <v>28719</v>
      </c>
      <c r="K14" s="404">
        <v>29721</v>
      </c>
      <c r="L14" s="404">
        <v>30808</v>
      </c>
    </row>
    <row r="15" spans="1:12" s="4" customFormat="1" ht="15" customHeight="1" x14ac:dyDescent="0.2">
      <c r="A15" s="17" t="s">
        <v>24</v>
      </c>
      <c r="B15" s="404">
        <v>113088</v>
      </c>
      <c r="C15" s="404">
        <v>117819</v>
      </c>
      <c r="D15" s="404">
        <v>121050</v>
      </c>
      <c r="E15" s="404">
        <v>125303</v>
      </c>
      <c r="F15" s="404">
        <v>132189</v>
      </c>
      <c r="G15" s="404">
        <v>139739</v>
      </c>
      <c r="H15" s="404">
        <v>141609</v>
      </c>
      <c r="I15" s="404">
        <v>140537</v>
      </c>
      <c r="J15" s="404">
        <v>139576</v>
      </c>
      <c r="K15" s="404">
        <v>145795</v>
      </c>
      <c r="L15" s="404">
        <v>152308</v>
      </c>
    </row>
    <row r="16" spans="1:12" s="4" customFormat="1" ht="15" customHeight="1" x14ac:dyDescent="0.2">
      <c r="A16" s="17" t="s">
        <v>25</v>
      </c>
      <c r="B16" s="404">
        <v>699433</v>
      </c>
      <c r="C16" s="404">
        <v>722854</v>
      </c>
      <c r="D16" s="404">
        <v>739126</v>
      </c>
      <c r="E16" s="404">
        <v>776535</v>
      </c>
      <c r="F16" s="404">
        <v>805619</v>
      </c>
      <c r="G16" s="404">
        <v>843599</v>
      </c>
      <c r="H16" s="404">
        <v>863493</v>
      </c>
      <c r="I16" s="404">
        <v>853268</v>
      </c>
      <c r="J16" s="404">
        <v>859051</v>
      </c>
      <c r="K16" s="404">
        <v>937531</v>
      </c>
      <c r="L16" s="404">
        <v>994831</v>
      </c>
    </row>
    <row r="17" spans="1:12" s="4" customFormat="1" ht="15" customHeight="1" x14ac:dyDescent="0.2">
      <c r="A17" s="17" t="s">
        <v>26</v>
      </c>
      <c r="B17" s="404">
        <v>18653</v>
      </c>
      <c r="C17" s="404">
        <v>19009</v>
      </c>
      <c r="D17" s="404">
        <v>19293</v>
      </c>
      <c r="E17" s="404">
        <v>20176</v>
      </c>
      <c r="F17" s="404">
        <v>20664</v>
      </c>
      <c r="G17" s="404">
        <v>20620</v>
      </c>
      <c r="H17" s="404">
        <v>20826</v>
      </c>
      <c r="I17" s="404">
        <v>21098</v>
      </c>
      <c r="J17" s="404">
        <v>20537</v>
      </c>
      <c r="K17" s="404">
        <v>21623</v>
      </c>
      <c r="L17" s="404">
        <v>22968</v>
      </c>
    </row>
    <row r="18" spans="1:12" s="4" customFormat="1" ht="15" customHeight="1" x14ac:dyDescent="0.2">
      <c r="A18" s="17" t="s">
        <v>27</v>
      </c>
      <c r="B18" s="404">
        <v>460333</v>
      </c>
      <c r="C18" s="404">
        <v>477642</v>
      </c>
      <c r="D18" s="404">
        <v>498411</v>
      </c>
      <c r="E18" s="404">
        <v>517250</v>
      </c>
      <c r="F18" s="404">
        <v>546130</v>
      </c>
      <c r="G18" s="404">
        <v>558004</v>
      </c>
      <c r="H18" s="404">
        <v>572263</v>
      </c>
      <c r="I18" s="404">
        <v>564899</v>
      </c>
      <c r="J18" s="404">
        <v>569083</v>
      </c>
      <c r="K18" s="404">
        <v>611659</v>
      </c>
      <c r="L18" s="404">
        <v>638591</v>
      </c>
    </row>
    <row r="19" spans="1:12" s="4" customFormat="1" ht="15" customHeight="1" x14ac:dyDescent="0.2">
      <c r="A19" s="17" t="s">
        <v>28</v>
      </c>
      <c r="B19" s="404">
        <v>88785</v>
      </c>
      <c r="C19" s="404">
        <v>90076</v>
      </c>
      <c r="D19" s="404">
        <v>92191</v>
      </c>
      <c r="E19" s="404">
        <v>93792</v>
      </c>
      <c r="F19" s="404">
        <v>97412</v>
      </c>
      <c r="G19" s="404">
        <v>100090</v>
      </c>
      <c r="H19" s="404">
        <v>102585</v>
      </c>
      <c r="I19" s="404">
        <v>103403</v>
      </c>
      <c r="J19" s="404">
        <v>102715</v>
      </c>
      <c r="K19" s="404">
        <v>108232</v>
      </c>
      <c r="L19" s="404">
        <v>112134</v>
      </c>
    </row>
    <row r="20" spans="1:12" s="4" customFormat="1" ht="15" customHeight="1" x14ac:dyDescent="0.2">
      <c r="A20" s="17" t="s">
        <v>29</v>
      </c>
      <c r="B20" s="404">
        <v>134300</v>
      </c>
      <c r="C20" s="404">
        <v>135568</v>
      </c>
      <c r="D20" s="404">
        <v>138934</v>
      </c>
      <c r="E20" s="404">
        <v>143036</v>
      </c>
      <c r="F20" s="404">
        <v>151328</v>
      </c>
      <c r="G20" s="404">
        <v>160472</v>
      </c>
      <c r="H20" s="404">
        <v>163930</v>
      </c>
      <c r="I20" s="404">
        <v>164805</v>
      </c>
      <c r="J20" s="404">
        <v>166416</v>
      </c>
      <c r="K20" s="404">
        <v>178440</v>
      </c>
      <c r="L20" s="404">
        <v>184464</v>
      </c>
    </row>
    <row r="21" spans="1:12" s="4" customFormat="1" ht="15" customHeight="1" x14ac:dyDescent="0.2">
      <c r="A21" s="17" t="s">
        <v>30</v>
      </c>
      <c r="B21" s="404">
        <v>48873</v>
      </c>
      <c r="C21" s="404">
        <v>50225</v>
      </c>
      <c r="D21" s="404">
        <v>52609</v>
      </c>
      <c r="E21" s="404">
        <v>52622</v>
      </c>
      <c r="F21" s="404">
        <v>55356</v>
      </c>
      <c r="G21" s="404">
        <v>58686</v>
      </c>
      <c r="H21" s="404">
        <v>59295</v>
      </c>
      <c r="I21" s="404">
        <v>60629</v>
      </c>
      <c r="J21" s="404">
        <v>60893</v>
      </c>
      <c r="K21" s="404">
        <v>64187</v>
      </c>
      <c r="L21" s="404">
        <v>68117</v>
      </c>
    </row>
    <row r="22" spans="1:12" s="4" customFormat="1" ht="15" customHeight="1" x14ac:dyDescent="0.2">
      <c r="A22" s="17" t="s">
        <v>31</v>
      </c>
      <c r="B22" s="404">
        <v>28520</v>
      </c>
      <c r="C22" s="404">
        <v>28912</v>
      </c>
      <c r="D22" s="404">
        <v>30088</v>
      </c>
      <c r="E22" s="404">
        <v>30474</v>
      </c>
      <c r="F22" s="404">
        <v>32127</v>
      </c>
      <c r="G22" s="404">
        <v>33024</v>
      </c>
      <c r="H22" s="404">
        <v>33808</v>
      </c>
      <c r="I22" s="404">
        <v>33688</v>
      </c>
      <c r="J22" s="404">
        <v>34125</v>
      </c>
      <c r="K22" s="404">
        <v>35875</v>
      </c>
      <c r="L22" s="404">
        <v>37526</v>
      </c>
    </row>
    <row r="23" spans="1:12" s="20" customFormat="1" ht="15" customHeight="1" x14ac:dyDescent="0.2">
      <c r="A23" s="19" t="s">
        <v>32</v>
      </c>
      <c r="B23" s="405">
        <v>67692</v>
      </c>
      <c r="C23" s="405">
        <v>69006</v>
      </c>
      <c r="D23" s="405">
        <v>71421</v>
      </c>
      <c r="E23" s="405">
        <v>74659</v>
      </c>
      <c r="F23" s="405">
        <v>78428</v>
      </c>
      <c r="G23" s="405">
        <v>81948</v>
      </c>
      <c r="H23" s="405">
        <v>84583</v>
      </c>
      <c r="I23" s="405">
        <v>85158</v>
      </c>
      <c r="J23" s="405">
        <v>85989</v>
      </c>
      <c r="K23" s="405">
        <v>92990</v>
      </c>
      <c r="L23" s="405">
        <v>97106</v>
      </c>
    </row>
    <row r="24" spans="1:12" ht="15" customHeight="1" x14ac:dyDescent="0.2">
      <c r="A24" s="21" t="s">
        <v>137</v>
      </c>
      <c r="B24" s="18"/>
      <c r="C24" s="18"/>
      <c r="D24" s="18"/>
      <c r="E24" s="18"/>
      <c r="F24" s="18"/>
      <c r="G24" s="18"/>
      <c r="H24" s="18"/>
      <c r="I24" s="18"/>
      <c r="J24" s="18"/>
      <c r="K24" s="18"/>
      <c r="L24" s="18"/>
    </row>
    <row r="25" spans="1:12" x14ac:dyDescent="0.2">
      <c r="A25" s="63"/>
      <c r="B25" s="185"/>
      <c r="C25" s="197"/>
      <c r="D25" s="197"/>
      <c r="E25" s="197"/>
      <c r="F25" s="197"/>
      <c r="G25" s="197"/>
      <c r="H25" s="197"/>
      <c r="I25" s="197"/>
      <c r="J25" s="197"/>
      <c r="K25" s="197"/>
      <c r="L25" s="197"/>
    </row>
    <row r="26" spans="1:12" x14ac:dyDescent="0.2">
      <c r="A26" s="63"/>
      <c r="B26" s="185"/>
      <c r="C26" s="197"/>
      <c r="D26" s="197"/>
      <c r="E26" s="197"/>
      <c r="F26" s="197"/>
      <c r="G26" s="197"/>
      <c r="H26" s="197"/>
      <c r="I26" s="197"/>
      <c r="J26" s="197"/>
      <c r="K26" s="197"/>
      <c r="L26" s="197"/>
    </row>
    <row r="27" spans="1:12" x14ac:dyDescent="0.2">
      <c r="A27" s="63"/>
      <c r="B27" s="185"/>
      <c r="C27" s="197"/>
      <c r="D27" s="197"/>
      <c r="E27" s="197"/>
      <c r="F27" s="197"/>
      <c r="G27" s="197"/>
      <c r="H27" s="197"/>
      <c r="I27" s="197"/>
      <c r="J27" s="197"/>
      <c r="K27" s="197"/>
      <c r="L27" s="197"/>
    </row>
    <row r="28" spans="1:12" x14ac:dyDescent="0.2">
      <c r="A28" s="63"/>
    </row>
    <row r="29" spans="1:12" x14ac:dyDescent="0.2">
      <c r="A29" s="63"/>
    </row>
    <row r="30" spans="1:12" x14ac:dyDescent="0.2">
      <c r="A30" s="63"/>
    </row>
    <row r="31" spans="1:12" x14ac:dyDescent="0.2">
      <c r="A31" s="63"/>
    </row>
    <row r="32" spans="1:12" x14ac:dyDescent="0.2">
      <c r="A32" s="63"/>
    </row>
  </sheetData>
  <mergeCells count="1">
    <mergeCell ref="A1:L1"/>
  </mergeCells>
  <phoneticPr fontId="17" type="noConversion"/>
  <conditionalFormatting sqref="A1 A2:C4 A24:C1048576 A5:F23 N6:XFD1048576 M10:M1048576 M1:XFD5">
    <cfRule type="cellIs" dxfId="965" priority="37" operator="equal">
      <formula>0</formula>
    </cfRule>
  </conditionalFormatting>
  <conditionalFormatting sqref="M5">
    <cfRule type="cellIs" dxfId="964" priority="36" operator="equal">
      <formula>0</formula>
    </cfRule>
  </conditionalFormatting>
  <conditionalFormatting sqref="M5">
    <cfRule type="containsText" dxfId="963" priority="35" operator="containsText" text="FALSO">
      <formula>NOT(ISERROR(SEARCH("FALSO",M5)))</formula>
    </cfRule>
  </conditionalFormatting>
  <conditionalFormatting sqref="M5">
    <cfRule type="cellIs" dxfId="962" priority="33" operator="equal">
      <formula>0</formula>
    </cfRule>
    <cfRule type="cellIs" priority="34" operator="equal">
      <formula>0</formula>
    </cfRule>
  </conditionalFormatting>
  <conditionalFormatting sqref="M5">
    <cfRule type="cellIs" dxfId="961" priority="32" operator="equal">
      <formula>0</formula>
    </cfRule>
  </conditionalFormatting>
  <conditionalFormatting sqref="M5">
    <cfRule type="containsText" dxfId="960" priority="31" operator="containsText" text="FALSO">
      <formula>NOT(ISERROR(SEARCH("FALSO",M5)))</formula>
    </cfRule>
  </conditionalFormatting>
  <conditionalFormatting sqref="D2:D4 D24:D1048576 E4:F4">
    <cfRule type="cellIs" dxfId="959" priority="30" operator="equal">
      <formula>0</formula>
    </cfRule>
  </conditionalFormatting>
  <conditionalFormatting sqref="F2:F3 F24:F1048576">
    <cfRule type="cellIs" dxfId="958" priority="28" operator="equal">
      <formula>0</formula>
    </cfRule>
  </conditionalFormatting>
  <conditionalFormatting sqref="E2:E3 E24:E1048576">
    <cfRule type="cellIs" dxfId="957" priority="26" operator="equal">
      <formula>0</formula>
    </cfRule>
  </conditionalFormatting>
  <conditionalFormatting sqref="G4">
    <cfRule type="cellIs" dxfId="956" priority="24" operator="equal">
      <formula>0</formula>
    </cfRule>
  </conditionalFormatting>
  <conditionalFormatting sqref="G5:G23">
    <cfRule type="cellIs" dxfId="955" priority="23" operator="equal">
      <formula>0</formula>
    </cfRule>
  </conditionalFormatting>
  <conditionalFormatting sqref="G2:G3 G24:G1048576">
    <cfRule type="cellIs" dxfId="954" priority="22" operator="equal">
      <formula>0</formula>
    </cfRule>
  </conditionalFormatting>
  <conditionalFormatting sqref="H4">
    <cfRule type="cellIs" dxfId="953" priority="21" operator="equal">
      <formula>0</formula>
    </cfRule>
  </conditionalFormatting>
  <conditionalFormatting sqref="H5:H23">
    <cfRule type="cellIs" dxfId="952" priority="20" operator="equal">
      <formula>0</formula>
    </cfRule>
  </conditionalFormatting>
  <conditionalFormatting sqref="H2:H3 H24:H1048576">
    <cfRule type="cellIs" dxfId="951" priority="19" operator="equal">
      <formula>0</formula>
    </cfRule>
  </conditionalFormatting>
  <conditionalFormatting sqref="I4">
    <cfRule type="cellIs" dxfId="950" priority="17" operator="equal">
      <formula>0</formula>
    </cfRule>
  </conditionalFormatting>
  <conditionalFormatting sqref="I5:I23">
    <cfRule type="cellIs" dxfId="949" priority="16" operator="equal">
      <formula>0</formula>
    </cfRule>
  </conditionalFormatting>
  <conditionalFormatting sqref="I2:I3 I24:I1048576">
    <cfRule type="cellIs" dxfId="948" priority="15" operator="equal">
      <formula>0</formula>
    </cfRule>
  </conditionalFormatting>
  <conditionalFormatting sqref="J4">
    <cfRule type="cellIs" dxfId="947" priority="9" operator="equal">
      <formula>0</formula>
    </cfRule>
  </conditionalFormatting>
  <conditionalFormatting sqref="J5:J23">
    <cfRule type="cellIs" dxfId="946" priority="8" operator="equal">
      <formula>0</formula>
    </cfRule>
  </conditionalFormatting>
  <conditionalFormatting sqref="J2:J3 J24:J1048576">
    <cfRule type="cellIs" dxfId="945" priority="7" operator="equal">
      <formula>0</formula>
    </cfRule>
  </conditionalFormatting>
  <conditionalFormatting sqref="K4">
    <cfRule type="cellIs" dxfId="944" priority="6" operator="equal">
      <formula>0</formula>
    </cfRule>
  </conditionalFormatting>
  <conditionalFormatting sqref="K5:K23">
    <cfRule type="cellIs" dxfId="943" priority="5" operator="equal">
      <formula>0</formula>
    </cfRule>
  </conditionalFormatting>
  <conditionalFormatting sqref="K2:K3 K24:K1048576">
    <cfRule type="cellIs" dxfId="942" priority="4" operator="equal">
      <formula>0</formula>
    </cfRule>
  </conditionalFormatting>
  <conditionalFormatting sqref="L4">
    <cfRule type="cellIs" dxfId="941" priority="3" operator="equal">
      <formula>0</formula>
    </cfRule>
  </conditionalFormatting>
  <conditionalFormatting sqref="L5:L23">
    <cfRule type="cellIs" dxfId="940" priority="2" operator="equal">
      <formula>0</formula>
    </cfRule>
  </conditionalFormatting>
  <conditionalFormatting sqref="L2:L3 L24:L1048576">
    <cfRule type="cellIs" dxfId="939" priority="1" operator="equal">
      <formula>0</formula>
    </cfRule>
  </conditionalFormatting>
  <printOptions horizontalCentered="1"/>
  <pageMargins left="0.27559055118110237" right="0.27559055118110237" top="1.7716535433070868" bottom="0.47244094488188981" header="0.19685039370078741" footer="0.19685039370078741"/>
  <pageSetup paperSize="9" orientation="portrait" r:id="rId1"/>
  <headerFooter>
    <oddHeader>&amp;C&amp;G</oddHeader>
  </headerFooter>
  <drawing r:id="rId2"/>
  <legacyDrawingHF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05668F-0F51-45A0-B19B-D682B2B11F75}">
  <sheetPr>
    <tabColor indexed="25"/>
    <pageSetUpPr fitToPage="1"/>
  </sheetPr>
  <dimension ref="A1:N34"/>
  <sheetViews>
    <sheetView showGridLines="0" workbookViewId="0">
      <selection sqref="A1:L1"/>
    </sheetView>
  </sheetViews>
  <sheetFormatPr defaultColWidth="9.140625" defaultRowHeight="17.45" customHeight="1" x14ac:dyDescent="0.2"/>
  <cols>
    <col min="1" max="1" width="24.42578125" style="4" customWidth="1"/>
    <col min="2" max="12" width="7.5703125" style="4" customWidth="1"/>
    <col min="13" max="13" width="5.85546875" style="4" bestFit="1" customWidth="1"/>
    <col min="14" max="16384" width="9.140625" style="4"/>
  </cols>
  <sheetData>
    <row r="1" spans="1:13" s="3" customFormat="1" ht="28.5" customHeight="1" x14ac:dyDescent="0.2">
      <c r="A1" s="468" t="s">
        <v>360</v>
      </c>
      <c r="B1" s="468"/>
      <c r="C1" s="468"/>
      <c r="D1" s="468"/>
      <c r="E1" s="468"/>
      <c r="F1" s="468"/>
      <c r="G1" s="468"/>
      <c r="H1" s="468"/>
      <c r="I1" s="468"/>
      <c r="J1" s="468"/>
      <c r="K1" s="468"/>
      <c r="L1" s="468"/>
    </row>
    <row r="2" spans="1:13" ht="15" customHeight="1" x14ac:dyDescent="0.2">
      <c r="A2" s="11"/>
      <c r="B2" s="165"/>
      <c r="C2" s="165"/>
      <c r="D2" s="165"/>
      <c r="E2" s="165"/>
      <c r="F2" s="165"/>
      <c r="G2" s="165"/>
      <c r="H2" s="165"/>
      <c r="I2" s="165"/>
      <c r="J2" s="165"/>
      <c r="K2" s="165"/>
      <c r="L2" s="165"/>
    </row>
    <row r="3" spans="1:13" ht="15" customHeight="1" x14ac:dyDescent="0.2">
      <c r="A3" s="13" t="s">
        <v>43</v>
      </c>
      <c r="B3" s="165"/>
      <c r="C3" s="165"/>
      <c r="D3" s="165"/>
      <c r="E3" s="165"/>
      <c r="F3" s="165"/>
      <c r="G3" s="165"/>
      <c r="H3" s="165"/>
      <c r="I3" s="165"/>
      <c r="J3" s="165"/>
      <c r="K3" s="165"/>
      <c r="L3" s="165"/>
    </row>
    <row r="4" spans="1:13" ht="20.25" customHeight="1" thickBot="1" x14ac:dyDescent="0.25">
      <c r="A4" s="15"/>
      <c r="B4" s="16">
        <v>2013</v>
      </c>
      <c r="C4" s="16">
        <v>2014</v>
      </c>
      <c r="D4" s="16">
        <v>2015</v>
      </c>
      <c r="E4" s="16">
        <v>2016</v>
      </c>
      <c r="F4" s="16">
        <v>2017</v>
      </c>
      <c r="G4" s="16">
        <v>2018</v>
      </c>
      <c r="H4" s="16">
        <v>2019</v>
      </c>
      <c r="I4" s="16">
        <v>2020</v>
      </c>
      <c r="J4" s="16">
        <v>2021</v>
      </c>
      <c r="K4" s="16">
        <v>2022</v>
      </c>
      <c r="L4" s="16">
        <v>2023</v>
      </c>
    </row>
    <row r="5" spans="1:13" ht="21" customHeight="1" thickTop="1" x14ac:dyDescent="0.2">
      <c r="A5" s="112" t="s">
        <v>12</v>
      </c>
      <c r="B5" s="403">
        <v>2384121</v>
      </c>
      <c r="C5" s="403">
        <v>2458163</v>
      </c>
      <c r="D5" s="403">
        <v>2537653.0000000028</v>
      </c>
      <c r="E5" s="403">
        <v>2641918.9999999977</v>
      </c>
      <c r="F5" s="403">
        <v>2767520.9999999977</v>
      </c>
      <c r="G5" s="403">
        <v>2877918.0000000005</v>
      </c>
      <c r="H5" s="403">
        <v>2930481.9999999995</v>
      </c>
      <c r="I5" s="403">
        <v>2902824.9999999981</v>
      </c>
      <c r="J5" s="403">
        <v>2922343.0000000014</v>
      </c>
      <c r="K5" s="403">
        <v>3148146.9999999995</v>
      </c>
      <c r="L5" s="403">
        <v>3296133.9999999981</v>
      </c>
    </row>
    <row r="6" spans="1:13" ht="15" customHeight="1" x14ac:dyDescent="0.2">
      <c r="A6" s="17" t="s">
        <v>209</v>
      </c>
      <c r="B6" s="403">
        <v>867596</v>
      </c>
      <c r="C6" s="403">
        <v>898201.00000000035</v>
      </c>
      <c r="D6" s="403">
        <v>934106</v>
      </c>
      <c r="E6" s="403">
        <v>969358.00000000047</v>
      </c>
      <c r="F6" s="403">
        <v>1020482.9999999999</v>
      </c>
      <c r="G6" s="403">
        <v>1048977.9999999998</v>
      </c>
      <c r="H6" s="403">
        <v>1063143</v>
      </c>
      <c r="I6" s="403">
        <v>1057089.9999999993</v>
      </c>
      <c r="J6" s="403">
        <v>1067824.0000000007</v>
      </c>
      <c r="K6" s="403">
        <v>1142574.9999999998</v>
      </c>
      <c r="L6" s="403">
        <v>1186032</v>
      </c>
    </row>
    <row r="7" spans="1:13" ht="15" customHeight="1" x14ac:dyDescent="0.2">
      <c r="A7" s="339" t="s">
        <v>210</v>
      </c>
      <c r="B7" s="404">
        <v>48872.999999999993</v>
      </c>
      <c r="C7" s="404">
        <v>50225</v>
      </c>
      <c r="D7" s="404">
        <v>52609</v>
      </c>
      <c r="E7" s="404">
        <v>52622.000000000007</v>
      </c>
      <c r="F7" s="404">
        <v>55356</v>
      </c>
      <c r="G7" s="404">
        <v>58686</v>
      </c>
      <c r="H7" s="404">
        <v>59295.000000000007</v>
      </c>
      <c r="I7" s="404">
        <v>60629</v>
      </c>
      <c r="J7" s="404">
        <v>60893</v>
      </c>
      <c r="K7" s="404">
        <v>64187</v>
      </c>
      <c r="L7" s="404">
        <v>68117</v>
      </c>
    </row>
    <row r="8" spans="1:13" ht="15" customHeight="1" x14ac:dyDescent="0.2">
      <c r="A8" s="339" t="s">
        <v>211</v>
      </c>
      <c r="B8" s="404">
        <v>99096</v>
      </c>
      <c r="C8" s="404">
        <v>104058</v>
      </c>
      <c r="D8" s="404">
        <v>107920</v>
      </c>
      <c r="E8" s="404">
        <v>113517</v>
      </c>
      <c r="F8" s="404">
        <v>120158.00000000001</v>
      </c>
      <c r="G8" s="404">
        <v>126435</v>
      </c>
      <c r="H8" s="404">
        <v>129738.99999999999</v>
      </c>
      <c r="I8" s="404">
        <v>129449</v>
      </c>
      <c r="J8" s="404">
        <v>132064</v>
      </c>
      <c r="K8" s="404">
        <v>143159</v>
      </c>
      <c r="L8" s="404">
        <v>149790</v>
      </c>
    </row>
    <row r="9" spans="1:13" ht="15" customHeight="1" x14ac:dyDescent="0.2">
      <c r="A9" s="339" t="s">
        <v>212</v>
      </c>
      <c r="B9" s="404">
        <v>113206.00000000001</v>
      </c>
      <c r="C9" s="404">
        <v>117573.99999999999</v>
      </c>
      <c r="D9" s="404">
        <v>122620.00000000001</v>
      </c>
      <c r="E9" s="404">
        <v>128328</v>
      </c>
      <c r="F9" s="404">
        <v>132997</v>
      </c>
      <c r="G9" s="404">
        <v>136304</v>
      </c>
      <c r="H9" s="404">
        <v>130389.99999999999</v>
      </c>
      <c r="I9" s="404">
        <v>132409.00000000003</v>
      </c>
      <c r="J9" s="404">
        <v>132536</v>
      </c>
      <c r="K9" s="404">
        <v>140262</v>
      </c>
      <c r="L9" s="404">
        <v>141278</v>
      </c>
      <c r="M9" s="169"/>
    </row>
    <row r="10" spans="1:13" ht="15" customHeight="1" x14ac:dyDescent="0.2">
      <c r="A10" s="339" t="s">
        <v>213</v>
      </c>
      <c r="B10" s="404">
        <v>451487.99999999994</v>
      </c>
      <c r="C10" s="404">
        <v>466468</v>
      </c>
      <c r="D10" s="404">
        <v>484890</v>
      </c>
      <c r="E10" s="404">
        <v>503447</v>
      </c>
      <c r="F10" s="404">
        <v>534642</v>
      </c>
      <c r="G10" s="404">
        <v>546000</v>
      </c>
      <c r="H10" s="404">
        <v>561884</v>
      </c>
      <c r="I10" s="404">
        <v>551846</v>
      </c>
      <c r="J10" s="404">
        <v>554585</v>
      </c>
      <c r="K10" s="404">
        <v>598036</v>
      </c>
      <c r="L10" s="404">
        <v>622620</v>
      </c>
      <c r="M10" s="169"/>
    </row>
    <row r="11" spans="1:13" ht="15" customHeight="1" x14ac:dyDescent="0.2">
      <c r="A11" s="339" t="s">
        <v>214</v>
      </c>
      <c r="B11" s="404">
        <v>11107</v>
      </c>
      <c r="C11" s="404">
        <v>11285</v>
      </c>
      <c r="D11" s="404">
        <v>11800</v>
      </c>
      <c r="E11" s="404">
        <v>12071</v>
      </c>
      <c r="F11" s="404">
        <v>13249.000000000002</v>
      </c>
      <c r="G11" s="404">
        <v>13543.999999999998</v>
      </c>
      <c r="H11" s="404">
        <v>13822.999999999998</v>
      </c>
      <c r="I11" s="404">
        <v>13398</v>
      </c>
      <c r="J11" s="404">
        <v>13653</v>
      </c>
      <c r="K11" s="404">
        <v>14446</v>
      </c>
      <c r="L11" s="404">
        <v>14953</v>
      </c>
      <c r="M11" s="169"/>
    </row>
    <row r="12" spans="1:13" ht="15" customHeight="1" x14ac:dyDescent="0.2">
      <c r="A12" s="339" t="s">
        <v>215</v>
      </c>
      <c r="B12" s="404">
        <v>98223.000000000015</v>
      </c>
      <c r="C12" s="404">
        <v>102491</v>
      </c>
      <c r="D12" s="404">
        <v>106598</v>
      </c>
      <c r="E12" s="404">
        <v>110512</v>
      </c>
      <c r="F12" s="404">
        <v>114101</v>
      </c>
      <c r="G12" s="404">
        <v>116671</v>
      </c>
      <c r="H12" s="404">
        <v>116470.00000000001</v>
      </c>
      <c r="I12" s="404">
        <v>116377</v>
      </c>
      <c r="J12" s="404">
        <v>120140</v>
      </c>
      <c r="K12" s="404">
        <v>126317.99999999999</v>
      </c>
      <c r="L12" s="404">
        <v>130339.99999999999</v>
      </c>
      <c r="M12" s="169"/>
    </row>
    <row r="13" spans="1:13" ht="15" customHeight="1" x14ac:dyDescent="0.2">
      <c r="A13" s="339" t="s">
        <v>216</v>
      </c>
      <c r="B13" s="404">
        <v>30393</v>
      </c>
      <c r="C13" s="404">
        <v>30403.000000000004</v>
      </c>
      <c r="D13" s="404">
        <v>31414</v>
      </c>
      <c r="E13" s="404">
        <v>32095.000000000004</v>
      </c>
      <c r="F13" s="404">
        <v>32842</v>
      </c>
      <c r="G13" s="404">
        <v>33778.999999999993</v>
      </c>
      <c r="H13" s="404">
        <v>33925</v>
      </c>
      <c r="I13" s="404">
        <v>34875.000000000007</v>
      </c>
      <c r="J13" s="404">
        <v>35549.000000000007</v>
      </c>
      <c r="K13" s="404">
        <v>37314</v>
      </c>
      <c r="L13" s="404">
        <v>39343</v>
      </c>
      <c r="M13" s="169"/>
    </row>
    <row r="14" spans="1:13" ht="15" customHeight="1" x14ac:dyDescent="0.2">
      <c r="A14" s="339" t="s">
        <v>217</v>
      </c>
      <c r="B14" s="404">
        <v>15209.999999999998</v>
      </c>
      <c r="C14" s="404">
        <v>15696.999999999998</v>
      </c>
      <c r="D14" s="404">
        <v>16254.999999999998</v>
      </c>
      <c r="E14" s="404">
        <v>16766</v>
      </c>
      <c r="F14" s="404">
        <v>17138.000000000004</v>
      </c>
      <c r="G14" s="404">
        <v>17559</v>
      </c>
      <c r="H14" s="404">
        <v>17617</v>
      </c>
      <c r="I14" s="404">
        <v>18107</v>
      </c>
      <c r="J14" s="404">
        <v>18404</v>
      </c>
      <c r="K14" s="404">
        <v>18853</v>
      </c>
      <c r="L14" s="404">
        <v>19591</v>
      </c>
      <c r="M14" s="169"/>
    </row>
    <row r="15" spans="1:13" ht="15" customHeight="1" x14ac:dyDescent="0.2">
      <c r="A15" s="17" t="s">
        <v>218</v>
      </c>
      <c r="B15" s="403">
        <v>375479.00000000012</v>
      </c>
      <c r="C15" s="403">
        <v>385062.00000000006</v>
      </c>
      <c r="D15" s="403">
        <v>394749.00000000006</v>
      </c>
      <c r="E15" s="403">
        <v>407291</v>
      </c>
      <c r="F15" s="403">
        <v>423923.00000000012</v>
      </c>
      <c r="G15" s="403">
        <v>439199</v>
      </c>
      <c r="H15" s="403">
        <v>442560.99999999988</v>
      </c>
      <c r="I15" s="403">
        <v>444343.99999999994</v>
      </c>
      <c r="J15" s="403">
        <v>445473.00000000006</v>
      </c>
      <c r="K15" s="403">
        <v>473399</v>
      </c>
      <c r="L15" s="403">
        <v>490775.99999999988</v>
      </c>
      <c r="M15" s="169"/>
    </row>
    <row r="16" spans="1:13" ht="15" customHeight="1" x14ac:dyDescent="0.2">
      <c r="A16" s="339" t="s">
        <v>219</v>
      </c>
      <c r="B16" s="404">
        <v>94576</v>
      </c>
      <c r="C16" s="404">
        <v>98368.000000000015</v>
      </c>
      <c r="D16" s="404">
        <v>101027</v>
      </c>
      <c r="E16" s="404">
        <v>106482</v>
      </c>
      <c r="F16" s="404">
        <v>111036</v>
      </c>
      <c r="G16" s="404">
        <v>117298</v>
      </c>
      <c r="H16" s="404">
        <v>118388.99999999999</v>
      </c>
      <c r="I16" s="404">
        <v>119180</v>
      </c>
      <c r="J16" s="404">
        <v>117165.99999999999</v>
      </c>
      <c r="K16" s="404">
        <v>127100</v>
      </c>
      <c r="L16" s="404">
        <v>131410.00000000003</v>
      </c>
      <c r="M16" s="169"/>
    </row>
    <row r="17" spans="1:14" ht="15" customHeight="1" x14ac:dyDescent="0.2">
      <c r="A17" s="339" t="s">
        <v>220</v>
      </c>
      <c r="B17" s="404">
        <v>92022.000000000015</v>
      </c>
      <c r="C17" s="404">
        <v>91037</v>
      </c>
      <c r="D17" s="404">
        <v>93998.000000000015</v>
      </c>
      <c r="E17" s="404">
        <v>95633</v>
      </c>
      <c r="F17" s="404">
        <v>100266.00000000001</v>
      </c>
      <c r="G17" s="404">
        <v>101543</v>
      </c>
      <c r="H17" s="404">
        <v>102855.99999999999</v>
      </c>
      <c r="I17" s="404">
        <v>103974.99999999999</v>
      </c>
      <c r="J17" s="404">
        <v>104161.00000000001</v>
      </c>
      <c r="K17" s="404">
        <v>111437</v>
      </c>
      <c r="L17" s="404">
        <v>114228</v>
      </c>
      <c r="M17" s="169"/>
    </row>
    <row r="18" spans="1:14" ht="15" customHeight="1" x14ac:dyDescent="0.2">
      <c r="A18" s="339" t="s">
        <v>221</v>
      </c>
      <c r="B18" s="404">
        <v>77335</v>
      </c>
      <c r="C18" s="404">
        <v>81138</v>
      </c>
      <c r="D18" s="404">
        <v>83217</v>
      </c>
      <c r="E18" s="404">
        <v>86265</v>
      </c>
      <c r="F18" s="404">
        <v>89775</v>
      </c>
      <c r="G18" s="404">
        <v>91777</v>
      </c>
      <c r="H18" s="404">
        <v>92356.999999999985</v>
      </c>
      <c r="I18" s="404">
        <v>92504</v>
      </c>
      <c r="J18" s="404">
        <v>94709.000000000015</v>
      </c>
      <c r="K18" s="404">
        <v>98098</v>
      </c>
      <c r="L18" s="404">
        <v>101701</v>
      </c>
      <c r="M18" s="169"/>
    </row>
    <row r="19" spans="1:14" ht="15" customHeight="1" x14ac:dyDescent="0.2">
      <c r="A19" s="339" t="s">
        <v>222</v>
      </c>
      <c r="B19" s="404">
        <v>53553</v>
      </c>
      <c r="C19" s="404">
        <v>54665</v>
      </c>
      <c r="D19" s="404">
        <v>56306</v>
      </c>
      <c r="E19" s="404">
        <v>58117.000000000007</v>
      </c>
      <c r="F19" s="404">
        <v>60427.000000000007</v>
      </c>
      <c r="G19" s="404">
        <v>63457.999999999993</v>
      </c>
      <c r="H19" s="404">
        <v>65071</v>
      </c>
      <c r="I19" s="404">
        <v>64891</v>
      </c>
      <c r="J19" s="404">
        <v>65303</v>
      </c>
      <c r="K19" s="404">
        <v>69493</v>
      </c>
      <c r="L19" s="404">
        <v>72453</v>
      </c>
      <c r="M19" s="169"/>
    </row>
    <row r="20" spans="1:14" ht="15" customHeight="1" x14ac:dyDescent="0.2">
      <c r="A20" s="339" t="s">
        <v>223</v>
      </c>
      <c r="B20" s="404">
        <v>18295</v>
      </c>
      <c r="C20" s="404">
        <v>19205</v>
      </c>
      <c r="D20" s="404">
        <v>18862</v>
      </c>
      <c r="E20" s="404">
        <v>18976</v>
      </c>
      <c r="F20" s="404">
        <v>19074</v>
      </c>
      <c r="G20" s="404">
        <v>20595</v>
      </c>
      <c r="H20" s="404">
        <v>20454</v>
      </c>
      <c r="I20" s="404">
        <v>20429</v>
      </c>
      <c r="J20" s="404">
        <v>20093</v>
      </c>
      <c r="K20" s="404">
        <v>21005</v>
      </c>
      <c r="L20" s="404">
        <v>21994</v>
      </c>
      <c r="M20" s="169"/>
    </row>
    <row r="21" spans="1:14" ht="15" customHeight="1" x14ac:dyDescent="0.2">
      <c r="A21" s="339" t="s">
        <v>224</v>
      </c>
      <c r="B21" s="404">
        <v>39698.000000000007</v>
      </c>
      <c r="C21" s="404">
        <v>40649</v>
      </c>
      <c r="D21" s="404">
        <v>41339</v>
      </c>
      <c r="E21" s="404">
        <v>41818.000000000007</v>
      </c>
      <c r="F21" s="404">
        <v>43345</v>
      </c>
      <c r="G21" s="404">
        <v>44527.999999999993</v>
      </c>
      <c r="H21" s="404">
        <v>43434.000000000007</v>
      </c>
      <c r="I21" s="404">
        <v>43365</v>
      </c>
      <c r="J21" s="404">
        <v>44041.000000000007</v>
      </c>
      <c r="K21" s="404">
        <v>46266</v>
      </c>
      <c r="L21" s="404">
        <v>48989.999999999993</v>
      </c>
      <c r="M21" s="169"/>
    </row>
    <row r="22" spans="1:14" s="20" customFormat="1" ht="15" customHeight="1" x14ac:dyDescent="0.2">
      <c r="A22" s="17" t="s">
        <v>225</v>
      </c>
      <c r="B22" s="403">
        <v>167401.00000000006</v>
      </c>
      <c r="C22" s="403">
        <v>172345.99999999997</v>
      </c>
      <c r="D22" s="403">
        <v>176637</v>
      </c>
      <c r="E22" s="403">
        <v>181245.00000000003</v>
      </c>
      <c r="F22" s="403">
        <v>192179</v>
      </c>
      <c r="G22" s="403">
        <v>203271.00000000003</v>
      </c>
      <c r="H22" s="403">
        <v>207475</v>
      </c>
      <c r="I22" s="403">
        <v>207244</v>
      </c>
      <c r="J22" s="403">
        <v>205139.99999999994</v>
      </c>
      <c r="K22" s="403">
        <v>217876.00000000006</v>
      </c>
      <c r="L22" s="403">
        <v>228581.00000000006</v>
      </c>
      <c r="M22" s="169"/>
      <c r="N22" s="4"/>
    </row>
    <row r="23" spans="1:14" ht="15" customHeight="1" x14ac:dyDescent="0.2">
      <c r="A23" s="339" t="s">
        <v>226</v>
      </c>
      <c r="B23" s="404">
        <v>72876.000000000015</v>
      </c>
      <c r="C23" s="404">
        <v>76041</v>
      </c>
      <c r="D23" s="404">
        <v>78135</v>
      </c>
      <c r="E23" s="404">
        <v>80561</v>
      </c>
      <c r="F23" s="404">
        <v>85296.999999999985</v>
      </c>
      <c r="G23" s="404">
        <v>93248</v>
      </c>
      <c r="H23" s="404">
        <v>94993</v>
      </c>
      <c r="I23" s="404">
        <v>93635</v>
      </c>
      <c r="J23" s="404">
        <v>91960</v>
      </c>
      <c r="K23" s="404">
        <v>97506</v>
      </c>
      <c r="L23" s="404">
        <v>103758</v>
      </c>
    </row>
    <row r="24" spans="1:14" ht="17.45" customHeight="1" x14ac:dyDescent="0.2">
      <c r="A24" s="339" t="s">
        <v>227</v>
      </c>
      <c r="B24" s="404">
        <v>45178</v>
      </c>
      <c r="C24" s="404">
        <v>45874.999999999993</v>
      </c>
      <c r="D24" s="404">
        <v>47312</v>
      </c>
      <c r="E24" s="404">
        <v>47227.000000000007</v>
      </c>
      <c r="F24" s="404">
        <v>49621</v>
      </c>
      <c r="G24" s="404">
        <v>50555</v>
      </c>
      <c r="H24" s="404">
        <v>51812</v>
      </c>
      <c r="I24" s="404">
        <v>50877</v>
      </c>
      <c r="J24" s="404">
        <v>50282</v>
      </c>
      <c r="K24" s="404">
        <v>53904.000000000007</v>
      </c>
      <c r="L24" s="404">
        <v>55728</v>
      </c>
    </row>
    <row r="25" spans="1:14" ht="17.45" customHeight="1" x14ac:dyDescent="0.2">
      <c r="A25" s="339" t="s">
        <v>228</v>
      </c>
      <c r="B25" s="404">
        <v>49347</v>
      </c>
      <c r="C25" s="404">
        <v>50430.000000000007</v>
      </c>
      <c r="D25" s="404">
        <v>51190</v>
      </c>
      <c r="E25" s="404">
        <v>53456.999999999993</v>
      </c>
      <c r="F25" s="404">
        <v>57260.999999999993</v>
      </c>
      <c r="G25" s="404">
        <v>59468</v>
      </c>
      <c r="H25" s="404">
        <v>60669.999999999993</v>
      </c>
      <c r="I25" s="404">
        <v>62731.999999999993</v>
      </c>
      <c r="J25" s="404">
        <v>62898</v>
      </c>
      <c r="K25" s="404">
        <v>66465.999999999985</v>
      </c>
      <c r="L25" s="404">
        <v>69095</v>
      </c>
    </row>
    <row r="26" spans="1:14" ht="17.45" customHeight="1" x14ac:dyDescent="0.2">
      <c r="A26" s="17" t="s">
        <v>229</v>
      </c>
      <c r="B26" s="403">
        <v>656569.99999999988</v>
      </c>
      <c r="C26" s="403">
        <v>677265</v>
      </c>
      <c r="D26" s="403">
        <v>692513</v>
      </c>
      <c r="E26" s="403">
        <v>728120</v>
      </c>
      <c r="F26" s="403">
        <v>753266.00000000012</v>
      </c>
      <c r="G26" s="403">
        <v>788380.00000000012</v>
      </c>
      <c r="H26" s="403">
        <v>807855</v>
      </c>
      <c r="I26" s="403">
        <v>797460</v>
      </c>
      <c r="J26" s="403">
        <v>801493</v>
      </c>
      <c r="K26" s="403">
        <v>875584</v>
      </c>
      <c r="L26" s="403">
        <v>928991</v>
      </c>
    </row>
    <row r="27" spans="1:14" ht="17.45" customHeight="1" x14ac:dyDescent="0.2">
      <c r="A27" s="17" t="s">
        <v>230</v>
      </c>
      <c r="B27" s="403">
        <v>119320</v>
      </c>
      <c r="C27" s="403">
        <v>120734</v>
      </c>
      <c r="D27" s="403">
        <v>123784.00000000001</v>
      </c>
      <c r="E27" s="403">
        <v>127295</v>
      </c>
      <c r="F27" s="403">
        <v>134832.00000000003</v>
      </c>
      <c r="G27" s="403">
        <v>143332</v>
      </c>
      <c r="H27" s="403">
        <v>147144.00000000003</v>
      </c>
      <c r="I27" s="403">
        <v>146898</v>
      </c>
      <c r="J27" s="403">
        <v>148398</v>
      </c>
      <c r="K27" s="403">
        <v>158898</v>
      </c>
      <c r="L27" s="403">
        <v>163331</v>
      </c>
    </row>
    <row r="28" spans="1:14" ht="17.45" customHeight="1" x14ac:dyDescent="0.2">
      <c r="A28" s="17" t="s">
        <v>231</v>
      </c>
      <c r="B28" s="403">
        <v>92817</v>
      </c>
      <c r="C28" s="403">
        <v>94632.999999999971</v>
      </c>
      <c r="D28" s="403">
        <v>98629.999999999985</v>
      </c>
      <c r="E28" s="403">
        <v>102620</v>
      </c>
      <c r="F28" s="403">
        <v>106989.99999999999</v>
      </c>
      <c r="G28" s="403">
        <v>110648.00000000001</v>
      </c>
      <c r="H28" s="403">
        <v>112693</v>
      </c>
      <c r="I28" s="403">
        <v>115844.99999999997</v>
      </c>
      <c r="J28" s="403">
        <v>116079.00000000004</v>
      </c>
      <c r="K28" s="403">
        <v>125145.00000000001</v>
      </c>
      <c r="L28" s="403">
        <v>131628.99999999994</v>
      </c>
    </row>
    <row r="29" spans="1:14" ht="17.45" customHeight="1" x14ac:dyDescent="0.2">
      <c r="A29" s="339" t="s">
        <v>232</v>
      </c>
      <c r="B29" s="404">
        <v>20360</v>
      </c>
      <c r="C29" s="404">
        <v>20669</v>
      </c>
      <c r="D29" s="404">
        <v>22067</v>
      </c>
      <c r="E29" s="404">
        <v>23455</v>
      </c>
      <c r="F29" s="404">
        <v>25004</v>
      </c>
      <c r="G29" s="404">
        <v>26593</v>
      </c>
      <c r="H29" s="404">
        <v>28106</v>
      </c>
      <c r="I29" s="404">
        <v>31575</v>
      </c>
      <c r="J29" s="404">
        <v>31890</v>
      </c>
      <c r="K29" s="404">
        <v>34475</v>
      </c>
      <c r="L29" s="404">
        <v>36327</v>
      </c>
    </row>
    <row r="30" spans="1:14" ht="17.45" customHeight="1" x14ac:dyDescent="0.2">
      <c r="A30" s="339" t="s">
        <v>233</v>
      </c>
      <c r="B30" s="404">
        <v>22085.999999999996</v>
      </c>
      <c r="C30" s="404">
        <v>22425.999999999996</v>
      </c>
      <c r="D30" s="404">
        <v>23238.999999999996</v>
      </c>
      <c r="E30" s="404">
        <v>23619.000000000004</v>
      </c>
      <c r="F30" s="404">
        <v>25024</v>
      </c>
      <c r="G30" s="404">
        <v>25408</v>
      </c>
      <c r="H30" s="404">
        <v>25504</v>
      </c>
      <c r="I30" s="404">
        <v>25388.999999999996</v>
      </c>
      <c r="J30" s="404">
        <v>25463.000000000004</v>
      </c>
      <c r="K30" s="404">
        <v>28355.999999999996</v>
      </c>
      <c r="L30" s="404">
        <v>29927.999999999993</v>
      </c>
    </row>
    <row r="31" spans="1:14" ht="17.45" customHeight="1" x14ac:dyDescent="0.2">
      <c r="A31" s="339" t="s">
        <v>234</v>
      </c>
      <c r="B31" s="404">
        <v>18653.000000000004</v>
      </c>
      <c r="C31" s="404">
        <v>19009</v>
      </c>
      <c r="D31" s="404">
        <v>19293</v>
      </c>
      <c r="E31" s="404">
        <v>20176.000000000004</v>
      </c>
      <c r="F31" s="404">
        <v>20664</v>
      </c>
      <c r="G31" s="404">
        <v>20619.999999999996</v>
      </c>
      <c r="H31" s="404">
        <v>20826</v>
      </c>
      <c r="I31" s="404">
        <v>21098</v>
      </c>
      <c r="J31" s="404">
        <v>20537</v>
      </c>
      <c r="K31" s="404">
        <v>21623.000000000007</v>
      </c>
      <c r="L31" s="404">
        <v>22968</v>
      </c>
    </row>
    <row r="32" spans="1:14" ht="17.45" customHeight="1" x14ac:dyDescent="0.2">
      <c r="A32" s="339" t="s">
        <v>235</v>
      </c>
      <c r="B32" s="404">
        <v>31718.000000000004</v>
      </c>
      <c r="C32" s="404">
        <v>32529</v>
      </c>
      <c r="D32" s="404">
        <v>34030.999999999993</v>
      </c>
      <c r="E32" s="404">
        <v>35370</v>
      </c>
      <c r="F32" s="404">
        <v>36298.000000000007</v>
      </c>
      <c r="G32" s="404">
        <v>38027.000000000015</v>
      </c>
      <c r="H32" s="404">
        <v>38257</v>
      </c>
      <c r="I32" s="404">
        <v>37783</v>
      </c>
      <c r="J32" s="404">
        <v>38189</v>
      </c>
      <c r="K32" s="404">
        <v>40691</v>
      </c>
      <c r="L32" s="404">
        <v>42405.999999999993</v>
      </c>
    </row>
    <row r="33" spans="1:14" ht="17.45" customHeight="1" x14ac:dyDescent="0.2">
      <c r="A33" s="19" t="s">
        <v>236</v>
      </c>
      <c r="B33" s="406">
        <v>104938</v>
      </c>
      <c r="C33" s="406">
        <v>109922</v>
      </c>
      <c r="D33" s="406">
        <v>117234</v>
      </c>
      <c r="E33" s="406">
        <v>125989.99999999999</v>
      </c>
      <c r="F33" s="406">
        <v>135848</v>
      </c>
      <c r="G33" s="406">
        <v>144110</v>
      </c>
      <c r="H33" s="406">
        <v>149611</v>
      </c>
      <c r="I33" s="406">
        <v>133943.99999999997</v>
      </c>
      <c r="J33" s="406">
        <v>137936</v>
      </c>
      <c r="K33" s="406">
        <v>154669.99999999997</v>
      </c>
      <c r="L33" s="406">
        <v>166794.00000000003</v>
      </c>
      <c r="N33" s="20"/>
    </row>
    <row r="34" spans="1:14" ht="17.45" customHeight="1" x14ac:dyDescent="0.2">
      <c r="A34" s="21" t="s">
        <v>137</v>
      </c>
      <c r="B34" s="18"/>
      <c r="C34" s="18"/>
      <c r="D34" s="18"/>
      <c r="E34" s="18"/>
      <c r="F34" s="18"/>
      <c r="G34" s="18"/>
      <c r="H34" s="18"/>
      <c r="I34" s="18"/>
      <c r="J34" s="18"/>
      <c r="K34" s="18"/>
      <c r="L34" s="18"/>
    </row>
  </sheetData>
  <mergeCells count="1">
    <mergeCell ref="A1:L1"/>
  </mergeCells>
  <conditionalFormatting sqref="A1 M1:M61 O1:XFD61 A35:D1048576 M62:XFD1048576">
    <cfRule type="cellIs" dxfId="938" priority="30" operator="equal">
      <formula>0</formula>
    </cfRule>
    <cfRule type="cellIs" priority="31" operator="equal">
      <formula>0</formula>
    </cfRule>
  </conditionalFormatting>
  <conditionalFormatting sqref="M4 B5:K33">
    <cfRule type="cellIs" dxfId="937" priority="29" operator="equal">
      <formula>0</formula>
    </cfRule>
  </conditionalFormatting>
  <conditionalFormatting sqref="M4">
    <cfRule type="containsText" dxfId="936" priority="28" operator="containsText" text="FALSO">
      <formula>NOT(ISERROR(SEARCH("FALSO",M4)))</formula>
    </cfRule>
  </conditionalFormatting>
  <conditionalFormatting sqref="G35:G1048576">
    <cfRule type="cellIs" dxfId="935" priority="26" operator="equal">
      <formula>0</formula>
    </cfRule>
    <cfRule type="cellIs" priority="27" operator="equal">
      <formula>0</formula>
    </cfRule>
  </conditionalFormatting>
  <conditionalFormatting sqref="E35:E1048576">
    <cfRule type="cellIs" dxfId="934" priority="24" operator="equal">
      <formula>0</formula>
    </cfRule>
    <cfRule type="cellIs" priority="25" operator="equal">
      <formula>0</formula>
    </cfRule>
  </conditionalFormatting>
  <conditionalFormatting sqref="F35:F1048576">
    <cfRule type="cellIs" dxfId="933" priority="22" operator="equal">
      <formula>0</formula>
    </cfRule>
    <cfRule type="cellIs" priority="23" operator="equal">
      <formula>0</formula>
    </cfRule>
  </conditionalFormatting>
  <conditionalFormatting sqref="H35:H1048576">
    <cfRule type="cellIs" dxfId="932" priority="20" operator="equal">
      <formula>0</formula>
    </cfRule>
    <cfRule type="cellIs" priority="21" operator="equal">
      <formula>0</formula>
    </cfRule>
  </conditionalFormatting>
  <conditionalFormatting sqref="J35:J1048576">
    <cfRule type="cellIs" dxfId="931" priority="16" operator="equal">
      <formula>0</formula>
    </cfRule>
    <cfRule type="cellIs" priority="17" operator="equal">
      <formula>0</formula>
    </cfRule>
  </conditionalFormatting>
  <conditionalFormatting sqref="I35:I1048576">
    <cfRule type="cellIs" dxfId="930" priority="18" operator="equal">
      <formula>0</formula>
    </cfRule>
    <cfRule type="cellIs" priority="19" operator="equal">
      <formula>0</formula>
    </cfRule>
  </conditionalFormatting>
  <conditionalFormatting sqref="K35:K1048576">
    <cfRule type="cellIs" dxfId="929" priority="14" operator="equal">
      <formula>0</formula>
    </cfRule>
    <cfRule type="cellIs" priority="15" operator="equal">
      <formula>0</formula>
    </cfRule>
  </conditionalFormatting>
  <conditionalFormatting sqref="B34:C34">
    <cfRule type="cellIs" dxfId="928" priority="13" operator="equal">
      <formula>0</formula>
    </cfRule>
  </conditionalFormatting>
  <conditionalFormatting sqref="D34">
    <cfRule type="cellIs" dxfId="927" priority="12" operator="equal">
      <formula>0</formula>
    </cfRule>
  </conditionalFormatting>
  <conditionalFormatting sqref="G34">
    <cfRule type="cellIs" dxfId="926" priority="11" operator="equal">
      <formula>0</formula>
    </cfRule>
  </conditionalFormatting>
  <conditionalFormatting sqref="E34">
    <cfRule type="cellIs" dxfId="925" priority="10" operator="equal">
      <formula>0</formula>
    </cfRule>
  </conditionalFormatting>
  <conditionalFormatting sqref="F34">
    <cfRule type="cellIs" dxfId="924" priority="9" operator="equal">
      <formula>0</formula>
    </cfRule>
  </conditionalFormatting>
  <conditionalFormatting sqref="H34">
    <cfRule type="cellIs" dxfId="923" priority="8" operator="equal">
      <formula>0</formula>
    </cfRule>
  </conditionalFormatting>
  <conditionalFormatting sqref="I34">
    <cfRule type="cellIs" dxfId="922" priority="7" operator="equal">
      <formula>0</formula>
    </cfRule>
  </conditionalFormatting>
  <conditionalFormatting sqref="J34">
    <cfRule type="cellIs" dxfId="921" priority="6" operator="equal">
      <formula>0</formula>
    </cfRule>
  </conditionalFormatting>
  <conditionalFormatting sqref="K34">
    <cfRule type="cellIs" dxfId="920" priority="5" operator="equal">
      <formula>0</formula>
    </cfRule>
  </conditionalFormatting>
  <conditionalFormatting sqref="L5:L33">
    <cfRule type="cellIs" dxfId="919" priority="4" operator="equal">
      <formula>0</formula>
    </cfRule>
  </conditionalFormatting>
  <conditionalFormatting sqref="L35:L1048576">
    <cfRule type="cellIs" dxfId="918" priority="2" operator="equal">
      <formula>0</formula>
    </cfRule>
    <cfRule type="cellIs" priority="3" operator="equal">
      <formula>0</formula>
    </cfRule>
  </conditionalFormatting>
  <conditionalFormatting sqref="L34">
    <cfRule type="cellIs" dxfId="917" priority="1" operator="equal">
      <formula>0</formula>
    </cfRule>
  </conditionalFormatting>
  <printOptions horizontalCentered="1"/>
  <pageMargins left="0.27559055118110237" right="0.27559055118110237" top="1.7716535433070868" bottom="0.47244094488188981" header="0.19685039370078741" footer="0.19685039370078741"/>
  <pageSetup paperSize="9" scale="94" orientation="portrait" r:id="rId1"/>
  <headerFooter>
    <oddHeader>&amp;C&amp;G</oddHeader>
  </headerFooter>
  <drawing r:id="rId2"/>
  <legacyDrawingHF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Folha18">
    <tabColor indexed="25"/>
    <pageSetUpPr fitToPage="1"/>
  </sheetPr>
  <dimension ref="A1:N47"/>
  <sheetViews>
    <sheetView showGridLines="0" zoomScaleNormal="100" workbookViewId="0">
      <selection sqref="A1:M1"/>
    </sheetView>
  </sheetViews>
  <sheetFormatPr defaultColWidth="17.28515625" defaultRowHeight="11.25" x14ac:dyDescent="0.2"/>
  <cols>
    <col min="1" max="1" width="14.7109375" style="60" customWidth="1"/>
    <col min="2" max="2" width="2.42578125" style="121" bestFit="1" customWidth="1"/>
    <col min="3" max="13" width="7.5703125" style="60" customWidth="1"/>
    <col min="14" max="14" width="7.85546875" style="60" customWidth="1"/>
    <col min="15" max="16384" width="17.28515625" style="60"/>
  </cols>
  <sheetData>
    <row r="1" spans="1:14" s="116" customFormat="1" ht="28.5" customHeight="1" x14ac:dyDescent="0.2">
      <c r="A1" s="476" t="s">
        <v>269</v>
      </c>
      <c r="B1" s="476"/>
      <c r="C1" s="476"/>
      <c r="D1" s="476"/>
      <c r="E1" s="476"/>
      <c r="F1" s="476"/>
      <c r="G1" s="476"/>
      <c r="H1" s="476"/>
      <c r="I1" s="476"/>
      <c r="J1" s="476"/>
      <c r="K1" s="476"/>
      <c r="L1" s="476"/>
      <c r="M1" s="476"/>
    </row>
    <row r="2" spans="1:14" s="117" customFormat="1" ht="15" customHeight="1" x14ac:dyDescent="0.2">
      <c r="A2" s="174"/>
      <c r="B2" s="175"/>
      <c r="C2" s="174"/>
      <c r="D2" s="174"/>
      <c r="E2" s="174"/>
      <c r="F2" s="174"/>
      <c r="G2" s="174"/>
      <c r="H2" s="174"/>
      <c r="I2" s="174"/>
      <c r="J2" s="174"/>
      <c r="K2" s="174"/>
      <c r="L2" s="174"/>
      <c r="M2" s="174"/>
    </row>
    <row r="3" spans="1:14" s="117" customFormat="1" ht="15" customHeight="1" x14ac:dyDescent="0.2">
      <c r="A3" s="174" t="s">
        <v>14</v>
      </c>
      <c r="B3" s="175"/>
      <c r="C3" s="174"/>
      <c r="D3" s="174"/>
      <c r="E3" s="174"/>
      <c r="F3" s="174"/>
      <c r="G3" s="174"/>
      <c r="H3" s="174"/>
      <c r="I3" s="174"/>
      <c r="J3" s="174"/>
      <c r="K3" s="174"/>
      <c r="L3" s="174"/>
      <c r="M3" s="174"/>
    </row>
    <row r="4" spans="1:14" s="118" customFormat="1" ht="28.5" customHeight="1" thickBot="1" x14ac:dyDescent="0.25">
      <c r="A4" s="68"/>
      <c r="B4" s="68"/>
      <c r="C4" s="68">
        <v>2013</v>
      </c>
      <c r="D4" s="68">
        <v>2014</v>
      </c>
      <c r="E4" s="68">
        <v>2015</v>
      </c>
      <c r="F4" s="68">
        <v>2016</v>
      </c>
      <c r="G4" s="68">
        <v>2017</v>
      </c>
      <c r="H4" s="68">
        <v>2018</v>
      </c>
      <c r="I4" s="68">
        <v>2019</v>
      </c>
      <c r="J4" s="68">
        <v>2020</v>
      </c>
      <c r="K4" s="68">
        <v>2021</v>
      </c>
      <c r="L4" s="68">
        <v>2022</v>
      </c>
      <c r="M4" s="68">
        <v>2023</v>
      </c>
    </row>
    <row r="5" spans="1:14" s="119" customFormat="1" ht="16.5" customHeight="1" thickTop="1" x14ac:dyDescent="0.2">
      <c r="A5" s="53" t="s">
        <v>12</v>
      </c>
      <c r="B5" s="53" t="s">
        <v>46</v>
      </c>
      <c r="C5" s="418">
        <v>2384121</v>
      </c>
      <c r="D5" s="418">
        <v>2458163</v>
      </c>
      <c r="E5" s="418">
        <v>2537653</v>
      </c>
      <c r="F5" s="418">
        <v>2641919</v>
      </c>
      <c r="G5" s="418">
        <v>2767521</v>
      </c>
      <c r="H5" s="418">
        <v>2877918</v>
      </c>
      <c r="I5" s="418">
        <v>2930482</v>
      </c>
      <c r="J5" s="418">
        <v>2902825</v>
      </c>
      <c r="K5" s="418">
        <v>2922343</v>
      </c>
      <c r="L5" s="418">
        <v>3148147</v>
      </c>
      <c r="M5" s="418">
        <v>3296134</v>
      </c>
      <c r="N5" s="118"/>
    </row>
    <row r="6" spans="1:14" s="119" customFormat="1" ht="12.75" customHeight="1" x14ac:dyDescent="0.2">
      <c r="A6" s="53"/>
      <c r="B6" s="53" t="s">
        <v>54</v>
      </c>
      <c r="C6" s="54">
        <v>1242007</v>
      </c>
      <c r="D6" s="54">
        <v>1278921</v>
      </c>
      <c r="E6" s="54">
        <v>1311721</v>
      </c>
      <c r="F6" s="54">
        <v>1367705</v>
      </c>
      <c r="G6" s="54">
        <v>1437729</v>
      </c>
      <c r="H6" s="54">
        <v>1499993</v>
      </c>
      <c r="I6" s="54">
        <v>1529276</v>
      </c>
      <c r="J6" s="54">
        <v>1526297</v>
      </c>
      <c r="K6" s="54">
        <v>1530240</v>
      </c>
      <c r="L6" s="54">
        <v>1653917</v>
      </c>
      <c r="M6" s="54">
        <v>1743311</v>
      </c>
      <c r="N6" s="118"/>
    </row>
    <row r="7" spans="1:14" s="119" customFormat="1" ht="12.75" customHeight="1" x14ac:dyDescent="0.2">
      <c r="A7" s="53"/>
      <c r="B7" s="53" t="s">
        <v>55</v>
      </c>
      <c r="C7" s="54">
        <v>1142114</v>
      </c>
      <c r="D7" s="54">
        <v>1179242</v>
      </c>
      <c r="E7" s="54">
        <v>1225932</v>
      </c>
      <c r="F7" s="54">
        <v>1274214</v>
      </c>
      <c r="G7" s="54">
        <v>1329792</v>
      </c>
      <c r="H7" s="54">
        <v>1377925</v>
      </c>
      <c r="I7" s="54">
        <v>1401206</v>
      </c>
      <c r="J7" s="54">
        <v>1376528</v>
      </c>
      <c r="K7" s="54">
        <v>1392103</v>
      </c>
      <c r="L7" s="54">
        <v>1494230</v>
      </c>
      <c r="M7" s="54">
        <v>1552823</v>
      </c>
      <c r="N7" s="118"/>
    </row>
    <row r="8" spans="1:14" s="120" customFormat="1" ht="16.5" customHeight="1" x14ac:dyDescent="0.2">
      <c r="A8" s="55" t="s">
        <v>56</v>
      </c>
      <c r="B8" s="53" t="s">
        <v>46</v>
      </c>
      <c r="C8" s="54">
        <v>821</v>
      </c>
      <c r="D8" s="54">
        <v>687</v>
      </c>
      <c r="E8" s="54">
        <v>676</v>
      </c>
      <c r="F8" s="54">
        <v>865</v>
      </c>
      <c r="G8" s="54">
        <v>1270</v>
      </c>
      <c r="H8" s="54">
        <v>1466</v>
      </c>
      <c r="I8" s="54">
        <v>1544</v>
      </c>
      <c r="J8" s="54">
        <v>646</v>
      </c>
      <c r="K8" s="54">
        <v>995</v>
      </c>
      <c r="L8" s="54">
        <v>1420</v>
      </c>
      <c r="M8" s="54">
        <v>1132</v>
      </c>
      <c r="N8" s="118"/>
    </row>
    <row r="9" spans="1:14" s="120" customFormat="1" ht="12.75" customHeight="1" x14ac:dyDescent="0.2">
      <c r="A9" s="56"/>
      <c r="B9" s="57" t="s">
        <v>54</v>
      </c>
      <c r="C9" s="419">
        <v>504</v>
      </c>
      <c r="D9" s="419">
        <v>378</v>
      </c>
      <c r="E9" s="419">
        <v>357</v>
      </c>
      <c r="F9" s="419">
        <v>497</v>
      </c>
      <c r="G9" s="419">
        <v>714</v>
      </c>
      <c r="H9" s="419">
        <v>775</v>
      </c>
      <c r="I9" s="419">
        <v>811</v>
      </c>
      <c r="J9" s="419">
        <v>404</v>
      </c>
      <c r="K9" s="419">
        <v>568</v>
      </c>
      <c r="L9" s="419">
        <v>802</v>
      </c>
      <c r="M9" s="419">
        <v>648</v>
      </c>
      <c r="N9" s="118"/>
    </row>
    <row r="10" spans="1:14" s="120" customFormat="1" ht="12.75" customHeight="1" x14ac:dyDescent="0.2">
      <c r="A10" s="55"/>
      <c r="B10" s="57" t="s">
        <v>55</v>
      </c>
      <c r="C10" s="419">
        <v>317</v>
      </c>
      <c r="D10" s="419">
        <v>309</v>
      </c>
      <c r="E10" s="419">
        <v>319</v>
      </c>
      <c r="F10" s="419">
        <v>368</v>
      </c>
      <c r="G10" s="419">
        <v>556</v>
      </c>
      <c r="H10" s="419">
        <v>691</v>
      </c>
      <c r="I10" s="419">
        <v>733</v>
      </c>
      <c r="J10" s="419">
        <v>242</v>
      </c>
      <c r="K10" s="419">
        <v>427</v>
      </c>
      <c r="L10" s="419">
        <v>618</v>
      </c>
      <c r="M10" s="419">
        <v>484</v>
      </c>
      <c r="N10" s="204"/>
    </row>
    <row r="11" spans="1:14" s="120" customFormat="1" ht="16.5" customHeight="1" x14ac:dyDescent="0.2">
      <c r="A11" s="55" t="s">
        <v>57</v>
      </c>
      <c r="B11" s="53" t="s">
        <v>46</v>
      </c>
      <c r="C11" s="54">
        <v>172324</v>
      </c>
      <c r="D11" s="54">
        <v>181616</v>
      </c>
      <c r="E11" s="54">
        <v>194897</v>
      </c>
      <c r="F11" s="54">
        <v>210709</v>
      </c>
      <c r="G11" s="54">
        <v>235752</v>
      </c>
      <c r="H11" s="54">
        <v>254057</v>
      </c>
      <c r="I11" s="54">
        <v>264849</v>
      </c>
      <c r="J11" s="54">
        <v>236534</v>
      </c>
      <c r="K11" s="54">
        <v>243610</v>
      </c>
      <c r="L11" s="54">
        <v>270997</v>
      </c>
      <c r="M11" s="54">
        <v>281461</v>
      </c>
      <c r="N11" s="204"/>
    </row>
    <row r="12" spans="1:14" s="120" customFormat="1" ht="12.75" customHeight="1" x14ac:dyDescent="0.2">
      <c r="A12" s="56"/>
      <c r="B12" s="57" t="s">
        <v>54</v>
      </c>
      <c r="C12" s="419">
        <v>90921</v>
      </c>
      <c r="D12" s="419">
        <v>96570</v>
      </c>
      <c r="E12" s="419">
        <v>103018</v>
      </c>
      <c r="F12" s="419">
        <v>112378</v>
      </c>
      <c r="G12" s="419">
        <v>126226</v>
      </c>
      <c r="H12" s="419">
        <v>137590</v>
      </c>
      <c r="I12" s="419">
        <v>143662</v>
      </c>
      <c r="J12" s="419">
        <v>130505</v>
      </c>
      <c r="K12" s="419">
        <v>131787</v>
      </c>
      <c r="L12" s="419">
        <v>146876</v>
      </c>
      <c r="M12" s="419">
        <v>154697</v>
      </c>
      <c r="N12" s="204"/>
    </row>
    <row r="13" spans="1:14" s="120" customFormat="1" ht="12.75" customHeight="1" x14ac:dyDescent="0.2">
      <c r="A13" s="55"/>
      <c r="B13" s="57" t="s">
        <v>55</v>
      </c>
      <c r="C13" s="419">
        <v>81403</v>
      </c>
      <c r="D13" s="419">
        <v>85046</v>
      </c>
      <c r="E13" s="419">
        <v>91879</v>
      </c>
      <c r="F13" s="419">
        <v>98331</v>
      </c>
      <c r="G13" s="419">
        <v>109526</v>
      </c>
      <c r="H13" s="419">
        <v>116467</v>
      </c>
      <c r="I13" s="419">
        <v>121187</v>
      </c>
      <c r="J13" s="419">
        <v>106029</v>
      </c>
      <c r="K13" s="419">
        <v>111823</v>
      </c>
      <c r="L13" s="419">
        <v>124121</v>
      </c>
      <c r="M13" s="419">
        <v>126764</v>
      </c>
    </row>
    <row r="14" spans="1:14" s="120" customFormat="1" ht="16.5" customHeight="1" x14ac:dyDescent="0.2">
      <c r="A14" s="55" t="s">
        <v>58</v>
      </c>
      <c r="B14" s="53" t="s">
        <v>46</v>
      </c>
      <c r="C14" s="54">
        <v>286064</v>
      </c>
      <c r="D14" s="54">
        <v>282624</v>
      </c>
      <c r="E14" s="54">
        <v>287062</v>
      </c>
      <c r="F14" s="54">
        <v>300003</v>
      </c>
      <c r="G14" s="54">
        <v>315844</v>
      </c>
      <c r="H14" s="54">
        <v>332392</v>
      </c>
      <c r="I14" s="54">
        <v>343669</v>
      </c>
      <c r="J14" s="54">
        <v>335858</v>
      </c>
      <c r="K14" s="54">
        <v>337576</v>
      </c>
      <c r="L14" s="54">
        <v>371254</v>
      </c>
      <c r="M14" s="54">
        <v>394936</v>
      </c>
      <c r="N14" s="204"/>
    </row>
    <row r="15" spans="1:14" s="120" customFormat="1" ht="12.75" customHeight="1" x14ac:dyDescent="0.2">
      <c r="A15" s="56"/>
      <c r="B15" s="57" t="s">
        <v>54</v>
      </c>
      <c r="C15" s="419">
        <v>143959</v>
      </c>
      <c r="D15" s="419">
        <v>143426</v>
      </c>
      <c r="E15" s="419">
        <v>145066</v>
      </c>
      <c r="F15" s="419">
        <v>152746</v>
      </c>
      <c r="G15" s="419">
        <v>161880</v>
      </c>
      <c r="H15" s="419">
        <v>171342</v>
      </c>
      <c r="I15" s="419">
        <v>178722</v>
      </c>
      <c r="J15" s="419">
        <v>177492</v>
      </c>
      <c r="K15" s="419">
        <v>178073</v>
      </c>
      <c r="L15" s="419">
        <v>198012</v>
      </c>
      <c r="M15" s="419">
        <v>213975</v>
      </c>
      <c r="N15" s="204"/>
    </row>
    <row r="16" spans="1:14" s="120" customFormat="1" ht="12.75" customHeight="1" x14ac:dyDescent="0.2">
      <c r="A16" s="55"/>
      <c r="B16" s="57" t="s">
        <v>55</v>
      </c>
      <c r="C16" s="419">
        <v>142105</v>
      </c>
      <c r="D16" s="419">
        <v>139198</v>
      </c>
      <c r="E16" s="419">
        <v>141996</v>
      </c>
      <c r="F16" s="419">
        <v>147257</v>
      </c>
      <c r="G16" s="419">
        <v>153964</v>
      </c>
      <c r="H16" s="419">
        <v>161050</v>
      </c>
      <c r="I16" s="419">
        <v>164947</v>
      </c>
      <c r="J16" s="419">
        <v>158366</v>
      </c>
      <c r="K16" s="419">
        <v>159503</v>
      </c>
      <c r="L16" s="419">
        <v>173242</v>
      </c>
      <c r="M16" s="419">
        <v>180961</v>
      </c>
      <c r="N16" s="204"/>
    </row>
    <row r="17" spans="1:14" s="120" customFormat="1" ht="16.5" customHeight="1" x14ac:dyDescent="0.2">
      <c r="A17" s="55" t="s">
        <v>59</v>
      </c>
      <c r="B17" s="53" t="s">
        <v>46</v>
      </c>
      <c r="C17" s="54">
        <v>365055</v>
      </c>
      <c r="D17" s="54">
        <v>364306</v>
      </c>
      <c r="E17" s="54">
        <v>358742</v>
      </c>
      <c r="F17" s="54">
        <v>357287</v>
      </c>
      <c r="G17" s="54">
        <v>356743</v>
      </c>
      <c r="H17" s="54">
        <v>357880</v>
      </c>
      <c r="I17" s="54">
        <v>359925</v>
      </c>
      <c r="J17" s="54">
        <v>355278</v>
      </c>
      <c r="K17" s="54">
        <v>357312</v>
      </c>
      <c r="L17" s="54">
        <v>390147</v>
      </c>
      <c r="M17" s="54">
        <v>413020</v>
      </c>
      <c r="N17" s="204"/>
    </row>
    <row r="18" spans="1:14" s="120" customFormat="1" ht="12.75" customHeight="1" x14ac:dyDescent="0.2">
      <c r="A18" s="56"/>
      <c r="B18" s="57" t="s">
        <v>54</v>
      </c>
      <c r="C18" s="419">
        <v>184699</v>
      </c>
      <c r="D18" s="419">
        <v>184540</v>
      </c>
      <c r="E18" s="419">
        <v>180783</v>
      </c>
      <c r="F18" s="419">
        <v>181205</v>
      </c>
      <c r="G18" s="419">
        <v>182213</v>
      </c>
      <c r="H18" s="419">
        <v>184393</v>
      </c>
      <c r="I18" s="419">
        <v>187093</v>
      </c>
      <c r="J18" s="419">
        <v>187182</v>
      </c>
      <c r="K18" s="419">
        <v>188548</v>
      </c>
      <c r="L18" s="419">
        <v>208088</v>
      </c>
      <c r="M18" s="419">
        <v>222868</v>
      </c>
      <c r="N18" s="204"/>
    </row>
    <row r="19" spans="1:14" s="120" customFormat="1" ht="12.75" customHeight="1" x14ac:dyDescent="0.2">
      <c r="A19" s="55"/>
      <c r="B19" s="57" t="s">
        <v>55</v>
      </c>
      <c r="C19" s="419">
        <v>180356</v>
      </c>
      <c r="D19" s="419">
        <v>179766</v>
      </c>
      <c r="E19" s="419">
        <v>177959</v>
      </c>
      <c r="F19" s="419">
        <v>176082</v>
      </c>
      <c r="G19" s="419">
        <v>174530</v>
      </c>
      <c r="H19" s="419">
        <v>173487</v>
      </c>
      <c r="I19" s="419">
        <v>172832</v>
      </c>
      <c r="J19" s="419">
        <v>168096</v>
      </c>
      <c r="K19" s="419">
        <v>168764</v>
      </c>
      <c r="L19" s="419">
        <v>182059</v>
      </c>
      <c r="M19" s="419">
        <v>190152</v>
      </c>
      <c r="N19" s="204"/>
    </row>
    <row r="20" spans="1:14" s="120" customFormat="1" ht="16.5" customHeight="1" x14ac:dyDescent="0.2">
      <c r="A20" s="55" t="s">
        <v>60</v>
      </c>
      <c r="B20" s="53" t="s">
        <v>46</v>
      </c>
      <c r="C20" s="54">
        <v>399462</v>
      </c>
      <c r="D20" s="54">
        <v>402951</v>
      </c>
      <c r="E20" s="54">
        <v>403321</v>
      </c>
      <c r="F20" s="54">
        <v>401501</v>
      </c>
      <c r="G20" s="54">
        <v>401529</v>
      </c>
      <c r="H20" s="54">
        <v>404395</v>
      </c>
      <c r="I20" s="54">
        <v>402914</v>
      </c>
      <c r="J20" s="54">
        <v>390970</v>
      </c>
      <c r="K20" s="54">
        <v>380153</v>
      </c>
      <c r="L20" s="54">
        <v>398061</v>
      </c>
      <c r="M20" s="54">
        <v>409302</v>
      </c>
      <c r="N20" s="204"/>
    </row>
    <row r="21" spans="1:14" s="120" customFormat="1" ht="12.75" customHeight="1" x14ac:dyDescent="0.2">
      <c r="A21" s="56"/>
      <c r="B21" s="57" t="s">
        <v>54</v>
      </c>
      <c r="C21" s="419">
        <v>204549</v>
      </c>
      <c r="D21" s="419">
        <v>205809</v>
      </c>
      <c r="E21" s="419">
        <v>204090</v>
      </c>
      <c r="F21" s="419">
        <v>202948</v>
      </c>
      <c r="G21" s="419">
        <v>203280</v>
      </c>
      <c r="H21" s="419">
        <v>205696</v>
      </c>
      <c r="I21" s="419">
        <v>205891</v>
      </c>
      <c r="J21" s="419">
        <v>201984</v>
      </c>
      <c r="K21" s="419">
        <v>196795</v>
      </c>
      <c r="L21" s="419">
        <v>207992</v>
      </c>
      <c r="M21" s="419">
        <v>217026</v>
      </c>
      <c r="N21" s="204"/>
    </row>
    <row r="22" spans="1:14" s="120" customFormat="1" ht="12.75" customHeight="1" x14ac:dyDescent="0.2">
      <c r="A22" s="55"/>
      <c r="B22" s="57" t="s">
        <v>55</v>
      </c>
      <c r="C22" s="419">
        <v>194913</v>
      </c>
      <c r="D22" s="419">
        <v>197142</v>
      </c>
      <c r="E22" s="419">
        <v>199231</v>
      </c>
      <c r="F22" s="419">
        <v>198553</v>
      </c>
      <c r="G22" s="419">
        <v>198249</v>
      </c>
      <c r="H22" s="419">
        <v>198699</v>
      </c>
      <c r="I22" s="419">
        <v>197023</v>
      </c>
      <c r="J22" s="419">
        <v>188986</v>
      </c>
      <c r="K22" s="419">
        <v>183358</v>
      </c>
      <c r="L22" s="419">
        <v>190069</v>
      </c>
      <c r="M22" s="419">
        <v>192276</v>
      </c>
      <c r="N22" s="204"/>
    </row>
    <row r="23" spans="1:14" s="120" customFormat="1" ht="16.5" customHeight="1" x14ac:dyDescent="0.2">
      <c r="A23" s="55" t="s">
        <v>61</v>
      </c>
      <c r="B23" s="53" t="s">
        <v>46</v>
      </c>
      <c r="C23" s="54">
        <v>351159</v>
      </c>
      <c r="D23" s="54">
        <v>368420</v>
      </c>
      <c r="E23" s="54">
        <v>386160</v>
      </c>
      <c r="F23" s="54">
        <v>404236</v>
      </c>
      <c r="G23" s="54">
        <v>420413</v>
      </c>
      <c r="H23" s="54">
        <v>429624</v>
      </c>
      <c r="I23" s="54">
        <v>427698</v>
      </c>
      <c r="J23" s="54">
        <v>421690</v>
      </c>
      <c r="K23" s="54">
        <v>408105</v>
      </c>
      <c r="L23" s="54">
        <v>423321</v>
      </c>
      <c r="M23" s="54">
        <v>434518</v>
      </c>
      <c r="N23" s="204"/>
    </row>
    <row r="24" spans="1:14" s="120" customFormat="1" ht="12.75" customHeight="1" x14ac:dyDescent="0.2">
      <c r="A24" s="56"/>
      <c r="B24" s="57" t="s">
        <v>54</v>
      </c>
      <c r="C24" s="419">
        <v>181664</v>
      </c>
      <c r="D24" s="419">
        <v>189669</v>
      </c>
      <c r="E24" s="419">
        <v>197261</v>
      </c>
      <c r="F24" s="419">
        <v>205927</v>
      </c>
      <c r="G24" s="419">
        <v>214153</v>
      </c>
      <c r="H24" s="419">
        <v>218703</v>
      </c>
      <c r="I24" s="419">
        <v>218345</v>
      </c>
      <c r="J24" s="419">
        <v>216198</v>
      </c>
      <c r="K24" s="419">
        <v>208335</v>
      </c>
      <c r="L24" s="419">
        <v>216580</v>
      </c>
      <c r="M24" s="419">
        <v>223891</v>
      </c>
      <c r="N24" s="204"/>
    </row>
    <row r="25" spans="1:14" s="120" customFormat="1" ht="12.75" customHeight="1" x14ac:dyDescent="0.2">
      <c r="A25" s="55"/>
      <c r="B25" s="57" t="s">
        <v>55</v>
      </c>
      <c r="C25" s="419">
        <v>169495</v>
      </c>
      <c r="D25" s="419">
        <v>178751</v>
      </c>
      <c r="E25" s="419">
        <v>188899</v>
      </c>
      <c r="F25" s="419">
        <v>198309</v>
      </c>
      <c r="G25" s="419">
        <v>206260</v>
      </c>
      <c r="H25" s="419">
        <v>210921</v>
      </c>
      <c r="I25" s="419">
        <v>209353</v>
      </c>
      <c r="J25" s="419">
        <v>205492</v>
      </c>
      <c r="K25" s="419">
        <v>199770</v>
      </c>
      <c r="L25" s="419">
        <v>206741</v>
      </c>
      <c r="M25" s="419">
        <v>210627</v>
      </c>
      <c r="N25" s="204"/>
    </row>
    <row r="26" spans="1:14" s="120" customFormat="1" ht="16.5" customHeight="1" x14ac:dyDescent="0.2">
      <c r="A26" s="55" t="s">
        <v>62</v>
      </c>
      <c r="B26" s="53" t="s">
        <v>46</v>
      </c>
      <c r="C26" s="54">
        <v>299127</v>
      </c>
      <c r="D26" s="54">
        <v>310574</v>
      </c>
      <c r="E26" s="54">
        <v>322015</v>
      </c>
      <c r="F26" s="54">
        <v>340070</v>
      </c>
      <c r="G26" s="54">
        <v>357859</v>
      </c>
      <c r="H26" s="54">
        <v>375994</v>
      </c>
      <c r="I26" s="54">
        <v>385008</v>
      </c>
      <c r="J26" s="54">
        <v>395386</v>
      </c>
      <c r="K26" s="54">
        <v>401585</v>
      </c>
      <c r="L26" s="54">
        <v>429128</v>
      </c>
      <c r="M26" s="54">
        <v>441192</v>
      </c>
      <c r="N26" s="204"/>
    </row>
    <row r="27" spans="1:14" s="120" customFormat="1" ht="12.75" customHeight="1" x14ac:dyDescent="0.2">
      <c r="A27" s="56"/>
      <c r="B27" s="57" t="s">
        <v>54</v>
      </c>
      <c r="C27" s="419">
        <v>155991</v>
      </c>
      <c r="D27" s="419">
        <v>161147</v>
      </c>
      <c r="E27" s="419">
        <v>165714</v>
      </c>
      <c r="F27" s="419">
        <v>174784</v>
      </c>
      <c r="G27" s="419">
        <v>184319</v>
      </c>
      <c r="H27" s="419">
        <v>193294</v>
      </c>
      <c r="I27" s="419">
        <v>197447</v>
      </c>
      <c r="J27" s="419">
        <v>203550</v>
      </c>
      <c r="K27" s="419">
        <v>205394</v>
      </c>
      <c r="L27" s="419">
        <v>218880</v>
      </c>
      <c r="M27" s="419">
        <v>225057</v>
      </c>
      <c r="N27" s="204"/>
    </row>
    <row r="28" spans="1:14" s="120" customFormat="1" ht="12.75" customHeight="1" x14ac:dyDescent="0.2">
      <c r="A28" s="55"/>
      <c r="B28" s="57" t="s">
        <v>55</v>
      </c>
      <c r="C28" s="419">
        <v>143136</v>
      </c>
      <c r="D28" s="419">
        <v>149427</v>
      </c>
      <c r="E28" s="419">
        <v>156301</v>
      </c>
      <c r="F28" s="419">
        <v>165286</v>
      </c>
      <c r="G28" s="419">
        <v>173540</v>
      </c>
      <c r="H28" s="419">
        <v>182700</v>
      </c>
      <c r="I28" s="419">
        <v>187561</v>
      </c>
      <c r="J28" s="419">
        <v>191836</v>
      </c>
      <c r="K28" s="419">
        <v>196191</v>
      </c>
      <c r="L28" s="419">
        <v>210248</v>
      </c>
      <c r="M28" s="419">
        <v>216135</v>
      </c>
      <c r="N28" s="204"/>
    </row>
    <row r="29" spans="1:14" s="120" customFormat="1" ht="16.5" customHeight="1" x14ac:dyDescent="0.2">
      <c r="A29" s="55" t="s">
        <v>63</v>
      </c>
      <c r="B29" s="53" t="s">
        <v>46</v>
      </c>
      <c r="C29" s="54">
        <v>243612</v>
      </c>
      <c r="D29" s="54">
        <v>254771</v>
      </c>
      <c r="E29" s="54">
        <v>268173</v>
      </c>
      <c r="F29" s="54">
        <v>285691</v>
      </c>
      <c r="G29" s="54">
        <v>301821</v>
      </c>
      <c r="H29" s="54">
        <v>316767</v>
      </c>
      <c r="I29" s="54">
        <v>321211</v>
      </c>
      <c r="J29" s="54">
        <v>326029</v>
      </c>
      <c r="K29" s="54">
        <v>331946</v>
      </c>
      <c r="L29" s="54">
        <v>356932</v>
      </c>
      <c r="M29" s="54">
        <v>375154</v>
      </c>
      <c r="N29" s="204"/>
    </row>
    <row r="30" spans="1:14" s="120" customFormat="1" ht="12.75" customHeight="1" x14ac:dyDescent="0.2">
      <c r="A30" s="56"/>
      <c r="B30" s="57" t="s">
        <v>54</v>
      </c>
      <c r="C30" s="419">
        <v>129950</v>
      </c>
      <c r="D30" s="419">
        <v>134964</v>
      </c>
      <c r="E30" s="419">
        <v>141049</v>
      </c>
      <c r="F30" s="419">
        <v>149949</v>
      </c>
      <c r="G30" s="419">
        <v>157982</v>
      </c>
      <c r="H30" s="419">
        <v>165922</v>
      </c>
      <c r="I30" s="419">
        <v>166923</v>
      </c>
      <c r="J30" s="419">
        <v>169949</v>
      </c>
      <c r="K30" s="419">
        <v>171732</v>
      </c>
      <c r="L30" s="419">
        <v>183896</v>
      </c>
      <c r="M30" s="419">
        <v>192811</v>
      </c>
      <c r="N30" s="204"/>
    </row>
    <row r="31" spans="1:14" s="120" customFormat="1" ht="12.75" customHeight="1" x14ac:dyDescent="0.2">
      <c r="A31" s="55"/>
      <c r="B31" s="57" t="s">
        <v>55</v>
      </c>
      <c r="C31" s="419">
        <v>113662</v>
      </c>
      <c r="D31" s="419">
        <v>119807</v>
      </c>
      <c r="E31" s="419">
        <v>127124</v>
      </c>
      <c r="F31" s="419">
        <v>135742</v>
      </c>
      <c r="G31" s="419">
        <v>143839</v>
      </c>
      <c r="H31" s="419">
        <v>150845</v>
      </c>
      <c r="I31" s="419">
        <v>154288</v>
      </c>
      <c r="J31" s="419">
        <v>156080</v>
      </c>
      <c r="K31" s="419">
        <v>160214</v>
      </c>
      <c r="L31" s="419">
        <v>173036</v>
      </c>
      <c r="M31" s="419">
        <v>182343</v>
      </c>
      <c r="N31" s="204"/>
    </row>
    <row r="32" spans="1:14" s="120" customFormat="1" ht="16.5" customHeight="1" x14ac:dyDescent="0.2">
      <c r="A32" s="55" t="s">
        <v>64</v>
      </c>
      <c r="B32" s="53" t="s">
        <v>46</v>
      </c>
      <c r="C32" s="54">
        <v>167903</v>
      </c>
      <c r="D32" s="54">
        <v>181742</v>
      </c>
      <c r="E32" s="54">
        <v>194900</v>
      </c>
      <c r="F32" s="54">
        <v>208931</v>
      </c>
      <c r="G32" s="54">
        <v>226252</v>
      </c>
      <c r="H32" s="54">
        <v>242664</v>
      </c>
      <c r="I32" s="54">
        <v>250736</v>
      </c>
      <c r="J32" s="54">
        <v>260160</v>
      </c>
      <c r="K32" s="54">
        <v>266190</v>
      </c>
      <c r="L32" s="54">
        <v>285393</v>
      </c>
      <c r="M32" s="54">
        <v>300179</v>
      </c>
      <c r="N32" s="204"/>
    </row>
    <row r="33" spans="1:14" s="120" customFormat="1" ht="12.75" customHeight="1" x14ac:dyDescent="0.2">
      <c r="A33" s="56"/>
      <c r="B33" s="57" t="s">
        <v>54</v>
      </c>
      <c r="C33" s="419">
        <v>93822</v>
      </c>
      <c r="D33" s="419">
        <v>100043</v>
      </c>
      <c r="E33" s="419">
        <v>106199</v>
      </c>
      <c r="F33" s="419">
        <v>113202</v>
      </c>
      <c r="G33" s="419">
        <v>122797</v>
      </c>
      <c r="H33" s="419">
        <v>131577</v>
      </c>
      <c r="I33" s="419">
        <v>134804</v>
      </c>
      <c r="J33" s="419">
        <v>139411</v>
      </c>
      <c r="K33" s="419">
        <v>141593</v>
      </c>
      <c r="L33" s="419">
        <v>150231</v>
      </c>
      <c r="M33" s="419">
        <v>157204</v>
      </c>
      <c r="N33" s="204"/>
    </row>
    <row r="34" spans="1:14" s="120" customFormat="1" ht="12.75" customHeight="1" x14ac:dyDescent="0.2">
      <c r="A34" s="55"/>
      <c r="B34" s="57" t="s">
        <v>55</v>
      </c>
      <c r="C34" s="419">
        <v>74081</v>
      </c>
      <c r="D34" s="419">
        <v>81699</v>
      </c>
      <c r="E34" s="419">
        <v>88701</v>
      </c>
      <c r="F34" s="419">
        <v>95729</v>
      </c>
      <c r="G34" s="419">
        <v>103455</v>
      </c>
      <c r="H34" s="419">
        <v>111087</v>
      </c>
      <c r="I34" s="419">
        <v>115932</v>
      </c>
      <c r="J34" s="419">
        <v>120749</v>
      </c>
      <c r="K34" s="419">
        <v>124597</v>
      </c>
      <c r="L34" s="419">
        <v>135162</v>
      </c>
      <c r="M34" s="419">
        <v>142975</v>
      </c>
      <c r="N34" s="204"/>
    </row>
    <row r="35" spans="1:14" s="120" customFormat="1" ht="16.5" customHeight="1" x14ac:dyDescent="0.2">
      <c r="A35" s="55" t="s">
        <v>65</v>
      </c>
      <c r="B35" s="53" t="s">
        <v>46</v>
      </c>
      <c r="C35" s="54">
        <v>77778</v>
      </c>
      <c r="D35" s="54">
        <v>86375</v>
      </c>
      <c r="E35" s="54">
        <v>94453</v>
      </c>
      <c r="F35" s="54">
        <v>101937</v>
      </c>
      <c r="G35" s="54">
        <v>115424</v>
      </c>
      <c r="H35" s="54">
        <v>122990</v>
      </c>
      <c r="I35" s="54">
        <v>129982</v>
      </c>
      <c r="J35" s="54">
        <v>136328</v>
      </c>
      <c r="K35" s="54">
        <v>147017</v>
      </c>
      <c r="L35" s="54">
        <v>167283</v>
      </c>
      <c r="M35" s="54">
        <v>184566</v>
      </c>
      <c r="N35" s="204"/>
    </row>
    <row r="36" spans="1:14" s="120" customFormat="1" ht="12.75" customHeight="1" x14ac:dyDescent="0.2">
      <c r="A36" s="56"/>
      <c r="B36" s="57" t="s">
        <v>54</v>
      </c>
      <c r="C36" s="419">
        <v>43298</v>
      </c>
      <c r="D36" s="419">
        <v>48273</v>
      </c>
      <c r="E36" s="419">
        <v>52491</v>
      </c>
      <c r="F36" s="419">
        <v>56506</v>
      </c>
      <c r="G36" s="419">
        <v>64123</v>
      </c>
      <c r="H36" s="419">
        <v>67556</v>
      </c>
      <c r="I36" s="419">
        <v>70416</v>
      </c>
      <c r="J36" s="419">
        <v>73844</v>
      </c>
      <c r="K36" s="419">
        <v>79524</v>
      </c>
      <c r="L36" s="419">
        <v>90520</v>
      </c>
      <c r="M36" s="419">
        <v>99062</v>
      </c>
      <c r="N36" s="204"/>
    </row>
    <row r="37" spans="1:14" s="120" customFormat="1" ht="12.75" customHeight="1" x14ac:dyDescent="0.2">
      <c r="A37" s="55"/>
      <c r="B37" s="57" t="s">
        <v>55</v>
      </c>
      <c r="C37" s="419">
        <v>34480</v>
      </c>
      <c r="D37" s="419">
        <v>38102</v>
      </c>
      <c r="E37" s="419">
        <v>41962</v>
      </c>
      <c r="F37" s="419">
        <v>45431</v>
      </c>
      <c r="G37" s="419">
        <v>51301</v>
      </c>
      <c r="H37" s="419">
        <v>55434</v>
      </c>
      <c r="I37" s="419">
        <v>59566</v>
      </c>
      <c r="J37" s="419">
        <v>62484</v>
      </c>
      <c r="K37" s="419">
        <v>67493</v>
      </c>
      <c r="L37" s="419">
        <v>76763</v>
      </c>
      <c r="M37" s="419">
        <v>85504</v>
      </c>
      <c r="N37" s="204"/>
    </row>
    <row r="38" spans="1:14" s="120" customFormat="1" ht="16.5" customHeight="1" x14ac:dyDescent="0.2">
      <c r="A38" s="55" t="s">
        <v>66</v>
      </c>
      <c r="B38" s="53" t="s">
        <v>46</v>
      </c>
      <c r="C38" s="54">
        <v>18687</v>
      </c>
      <c r="D38" s="54">
        <v>21870</v>
      </c>
      <c r="E38" s="54">
        <v>24902</v>
      </c>
      <c r="F38" s="54">
        <v>28135</v>
      </c>
      <c r="G38" s="54">
        <v>31931</v>
      </c>
      <c r="H38" s="54">
        <v>36702</v>
      </c>
      <c r="I38" s="54">
        <v>42154</v>
      </c>
      <c r="J38" s="54">
        <v>43484</v>
      </c>
      <c r="K38" s="54">
        <v>46896</v>
      </c>
      <c r="L38" s="54">
        <v>53834</v>
      </c>
      <c r="M38" s="54">
        <v>60667</v>
      </c>
      <c r="N38" s="204"/>
    </row>
    <row r="39" spans="1:14" s="120" customFormat="1" ht="12.75" customHeight="1" x14ac:dyDescent="0.2">
      <c r="A39" s="56"/>
      <c r="B39" s="57" t="s">
        <v>54</v>
      </c>
      <c r="C39" s="419">
        <v>11276</v>
      </c>
      <c r="D39" s="419">
        <v>12687</v>
      </c>
      <c r="E39" s="419">
        <v>14235</v>
      </c>
      <c r="F39" s="419">
        <v>15954</v>
      </c>
      <c r="G39" s="419">
        <v>18372</v>
      </c>
      <c r="H39" s="419">
        <v>21276</v>
      </c>
      <c r="I39" s="419">
        <v>24844</v>
      </c>
      <c r="J39" s="419">
        <v>25548</v>
      </c>
      <c r="K39" s="419">
        <v>27505</v>
      </c>
      <c r="L39" s="419">
        <v>31840</v>
      </c>
      <c r="M39" s="419">
        <v>36069</v>
      </c>
      <c r="N39" s="204"/>
    </row>
    <row r="40" spans="1:14" s="120" customFormat="1" ht="12.75" customHeight="1" x14ac:dyDescent="0.2">
      <c r="A40" s="55"/>
      <c r="B40" s="57" t="s">
        <v>55</v>
      </c>
      <c r="C40" s="419">
        <v>7411</v>
      </c>
      <c r="D40" s="419">
        <v>9183</v>
      </c>
      <c r="E40" s="419">
        <v>10667</v>
      </c>
      <c r="F40" s="419">
        <v>12181</v>
      </c>
      <c r="G40" s="419">
        <v>13559</v>
      </c>
      <c r="H40" s="419">
        <v>15426</v>
      </c>
      <c r="I40" s="419">
        <v>17310</v>
      </c>
      <c r="J40" s="419">
        <v>17936</v>
      </c>
      <c r="K40" s="419">
        <v>19391</v>
      </c>
      <c r="L40" s="419">
        <v>21994</v>
      </c>
      <c r="M40" s="419">
        <v>24598</v>
      </c>
      <c r="N40" s="204"/>
    </row>
    <row r="41" spans="1:14" s="120" customFormat="1" ht="16.5" customHeight="1" x14ac:dyDescent="0.2">
      <c r="A41" s="55" t="s">
        <v>13</v>
      </c>
      <c r="B41" s="53" t="s">
        <v>46</v>
      </c>
      <c r="C41" s="54">
        <v>2129</v>
      </c>
      <c r="D41" s="54">
        <v>2227</v>
      </c>
      <c r="E41" s="54">
        <v>2352</v>
      </c>
      <c r="F41" s="54">
        <v>2554</v>
      </c>
      <c r="G41" s="54">
        <v>2683</v>
      </c>
      <c r="H41" s="54">
        <v>2987</v>
      </c>
      <c r="I41" s="54">
        <v>792</v>
      </c>
      <c r="J41" s="54">
        <v>462</v>
      </c>
      <c r="K41" s="54">
        <v>958</v>
      </c>
      <c r="L41" s="54">
        <v>377</v>
      </c>
      <c r="M41" s="54">
        <v>7</v>
      </c>
      <c r="N41" s="204"/>
    </row>
    <row r="42" spans="1:14" s="120" customFormat="1" ht="12.75" customHeight="1" x14ac:dyDescent="0.2">
      <c r="A42" s="58"/>
      <c r="B42" s="57" t="s">
        <v>54</v>
      </c>
      <c r="C42" s="419">
        <v>1374</v>
      </c>
      <c r="D42" s="419">
        <v>1415</v>
      </c>
      <c r="E42" s="419">
        <v>1458</v>
      </c>
      <c r="F42" s="419">
        <v>1609</v>
      </c>
      <c r="G42" s="419">
        <v>1670</v>
      </c>
      <c r="H42" s="419">
        <v>1869</v>
      </c>
      <c r="I42" s="419">
        <v>318</v>
      </c>
      <c r="J42" s="419">
        <v>230</v>
      </c>
      <c r="K42" s="419">
        <v>386</v>
      </c>
      <c r="L42" s="419">
        <v>200</v>
      </c>
      <c r="M42" s="419">
        <v>3</v>
      </c>
      <c r="N42" s="204"/>
    </row>
    <row r="43" spans="1:14" s="120" customFormat="1" ht="12.75" customHeight="1" x14ac:dyDescent="0.2">
      <c r="A43" s="9"/>
      <c r="B43" s="59" t="s">
        <v>55</v>
      </c>
      <c r="C43" s="420">
        <v>755</v>
      </c>
      <c r="D43" s="420">
        <v>812</v>
      </c>
      <c r="E43" s="420">
        <v>894</v>
      </c>
      <c r="F43" s="420">
        <v>945</v>
      </c>
      <c r="G43" s="420">
        <v>1013</v>
      </c>
      <c r="H43" s="420">
        <v>1118</v>
      </c>
      <c r="I43" s="420">
        <v>474</v>
      </c>
      <c r="J43" s="420">
        <v>232</v>
      </c>
      <c r="K43" s="420">
        <v>572</v>
      </c>
      <c r="L43" s="420">
        <v>177</v>
      </c>
      <c r="M43" s="420">
        <v>4</v>
      </c>
      <c r="N43" s="204"/>
    </row>
    <row r="44" spans="1:14" ht="15" customHeight="1" x14ac:dyDescent="0.2">
      <c r="A44" s="21" t="s">
        <v>137</v>
      </c>
      <c r="B44" s="35"/>
      <c r="C44" s="54"/>
      <c r="D44" s="54"/>
      <c r="E44" s="54"/>
      <c r="F44" s="54"/>
      <c r="G44" s="54"/>
      <c r="H44" s="54"/>
      <c r="I44" s="54"/>
      <c r="J44" s="54"/>
      <c r="K44" s="54"/>
      <c r="L44" s="54"/>
      <c r="M44" s="54"/>
    </row>
    <row r="45" spans="1:14" ht="15" customHeight="1" x14ac:dyDescent="0.2">
      <c r="A45" s="197"/>
      <c r="B45" s="197"/>
      <c r="C45" s="187"/>
      <c r="D45" s="187"/>
      <c r="E45" s="187"/>
      <c r="F45" s="187"/>
      <c r="G45" s="187"/>
      <c r="H45" s="187"/>
      <c r="I45" s="187"/>
      <c r="J45" s="187"/>
      <c r="K45" s="187"/>
      <c r="L45" s="187"/>
      <c r="M45" s="187"/>
    </row>
    <row r="46" spans="1:14" x14ac:dyDescent="0.2">
      <c r="C46" s="187"/>
      <c r="D46" s="187"/>
      <c r="E46" s="187"/>
      <c r="F46" s="187"/>
      <c r="G46" s="187"/>
      <c r="H46" s="187"/>
      <c r="I46" s="187"/>
      <c r="J46" s="187"/>
      <c r="K46" s="187"/>
      <c r="L46" s="187"/>
      <c r="M46" s="187"/>
    </row>
    <row r="47" spans="1:14" x14ac:dyDescent="0.2">
      <c r="C47" s="187"/>
      <c r="D47" s="187"/>
      <c r="E47" s="187"/>
      <c r="F47" s="187"/>
      <c r="G47" s="187"/>
      <c r="H47" s="187"/>
      <c r="I47" s="187"/>
      <c r="J47" s="187"/>
      <c r="K47" s="187"/>
      <c r="L47" s="187"/>
      <c r="M47" s="187"/>
    </row>
  </sheetData>
  <mergeCells count="1">
    <mergeCell ref="A1:M1"/>
  </mergeCells>
  <phoneticPr fontId="17" type="noConversion"/>
  <conditionalFormatting sqref="A1 G2:G3 F4:G4 A44:D1048576 A2:E4 A5:H43 N1:N12 N44:N1048576 O1:XFD1048576">
    <cfRule type="cellIs" dxfId="916" priority="50" operator="equal">
      <formula>0</formula>
    </cfRule>
  </conditionalFormatting>
  <conditionalFormatting sqref="E44:E1048576">
    <cfRule type="cellIs" dxfId="915" priority="45" operator="equal">
      <formula>0</formula>
    </cfRule>
  </conditionalFormatting>
  <conditionalFormatting sqref="G44:G1048576">
    <cfRule type="cellIs" dxfId="914" priority="42" operator="equal">
      <formula>0</formula>
    </cfRule>
  </conditionalFormatting>
  <conditionalFormatting sqref="F2:F3">
    <cfRule type="cellIs" dxfId="913" priority="40" operator="equal">
      <formula>0</formula>
    </cfRule>
  </conditionalFormatting>
  <conditionalFormatting sqref="F44:F1048576">
    <cfRule type="cellIs" dxfId="912" priority="39" operator="equal">
      <formula>0</formula>
    </cfRule>
  </conditionalFormatting>
  <conditionalFormatting sqref="H2:H4">
    <cfRule type="cellIs" dxfId="911" priority="37" operator="equal">
      <formula>0</formula>
    </cfRule>
  </conditionalFormatting>
  <conditionalFormatting sqref="H44:H1048576">
    <cfRule type="cellIs" dxfId="910" priority="34" operator="equal">
      <formula>0</formula>
    </cfRule>
  </conditionalFormatting>
  <conditionalFormatting sqref="I5:I7">
    <cfRule type="cellIs" dxfId="909" priority="33" operator="equal">
      <formula>0</formula>
    </cfRule>
  </conditionalFormatting>
  <conditionalFormatting sqref="I43">
    <cfRule type="cellIs" dxfId="908" priority="32" operator="equal">
      <formula>0</formula>
    </cfRule>
  </conditionalFormatting>
  <conditionalFormatting sqref="I8:I42 J10">
    <cfRule type="cellIs" dxfId="907" priority="31" operator="equal">
      <formula>0</formula>
    </cfRule>
  </conditionalFormatting>
  <conditionalFormatting sqref="I2:I4">
    <cfRule type="cellIs" dxfId="906" priority="30" operator="equal">
      <formula>0</formula>
    </cfRule>
  </conditionalFormatting>
  <conditionalFormatting sqref="I44:I1048576">
    <cfRule type="cellIs" dxfId="905" priority="29" operator="equal">
      <formula>0</formula>
    </cfRule>
  </conditionalFormatting>
  <conditionalFormatting sqref="J5:J7">
    <cfRule type="cellIs" dxfId="904" priority="27" operator="equal">
      <formula>0</formula>
    </cfRule>
  </conditionalFormatting>
  <conditionalFormatting sqref="J43">
    <cfRule type="cellIs" dxfId="903" priority="26" operator="equal">
      <formula>0</formula>
    </cfRule>
  </conditionalFormatting>
  <conditionalFormatting sqref="J8:J9 J11:J42">
    <cfRule type="cellIs" dxfId="902" priority="25" operator="equal">
      <formula>0</formula>
    </cfRule>
  </conditionalFormatting>
  <conditionalFormatting sqref="J2:J4">
    <cfRule type="cellIs" dxfId="901" priority="24" operator="equal">
      <formula>0</formula>
    </cfRule>
  </conditionalFormatting>
  <conditionalFormatting sqref="J44:J1048576">
    <cfRule type="cellIs" dxfId="900" priority="23" operator="equal">
      <formula>0</formula>
    </cfRule>
  </conditionalFormatting>
  <conditionalFormatting sqref="K10">
    <cfRule type="cellIs" dxfId="899" priority="18" operator="equal">
      <formula>0</formula>
    </cfRule>
  </conditionalFormatting>
  <conditionalFormatting sqref="K5:K7">
    <cfRule type="cellIs" dxfId="898" priority="17" operator="equal">
      <formula>0</formula>
    </cfRule>
  </conditionalFormatting>
  <conditionalFormatting sqref="K43">
    <cfRule type="cellIs" dxfId="897" priority="16" operator="equal">
      <formula>0</formula>
    </cfRule>
  </conditionalFormatting>
  <conditionalFormatting sqref="K8:K9 K11:K42">
    <cfRule type="cellIs" dxfId="896" priority="15" operator="equal">
      <formula>0</formula>
    </cfRule>
  </conditionalFormatting>
  <conditionalFormatting sqref="K2:K4">
    <cfRule type="cellIs" dxfId="895" priority="14" operator="equal">
      <formula>0</formula>
    </cfRule>
  </conditionalFormatting>
  <conditionalFormatting sqref="K44:K1048576">
    <cfRule type="cellIs" dxfId="894" priority="13" operator="equal">
      <formula>0</formula>
    </cfRule>
  </conditionalFormatting>
  <conditionalFormatting sqref="L10">
    <cfRule type="cellIs" dxfId="893" priority="12" operator="equal">
      <formula>0</formula>
    </cfRule>
  </conditionalFormatting>
  <conditionalFormatting sqref="L5:L7">
    <cfRule type="cellIs" dxfId="892" priority="11" operator="equal">
      <formula>0</formula>
    </cfRule>
  </conditionalFormatting>
  <conditionalFormatting sqref="L43">
    <cfRule type="cellIs" dxfId="891" priority="10" operator="equal">
      <formula>0</formula>
    </cfRule>
  </conditionalFormatting>
  <conditionalFormatting sqref="L8:L9 L11:L42">
    <cfRule type="cellIs" dxfId="890" priority="9" operator="equal">
      <formula>0</formula>
    </cfRule>
  </conditionalFormatting>
  <conditionalFormatting sqref="L2:L4">
    <cfRule type="cellIs" dxfId="889" priority="8" operator="equal">
      <formula>0</formula>
    </cfRule>
  </conditionalFormatting>
  <conditionalFormatting sqref="L44:L1048576">
    <cfRule type="cellIs" dxfId="888" priority="7" operator="equal">
      <formula>0</formula>
    </cfRule>
  </conditionalFormatting>
  <conditionalFormatting sqref="M10">
    <cfRule type="cellIs" dxfId="887" priority="6" operator="equal">
      <formula>0</formula>
    </cfRule>
  </conditionalFormatting>
  <conditionalFormatting sqref="M5:M7">
    <cfRule type="cellIs" dxfId="886" priority="5" operator="equal">
      <formula>0</formula>
    </cfRule>
  </conditionalFormatting>
  <conditionalFormatting sqref="M43">
    <cfRule type="cellIs" dxfId="885" priority="4" operator="equal">
      <formula>0</formula>
    </cfRule>
  </conditionalFormatting>
  <conditionalFormatting sqref="M8:M9 M11:M42">
    <cfRule type="cellIs" dxfId="884" priority="3" operator="equal">
      <formula>0</formula>
    </cfRule>
  </conditionalFormatting>
  <conditionalFormatting sqref="M2:M4">
    <cfRule type="cellIs" dxfId="883" priority="2" operator="equal">
      <formula>0</formula>
    </cfRule>
  </conditionalFormatting>
  <conditionalFormatting sqref="M44:M1048576">
    <cfRule type="cellIs" dxfId="882" priority="1" operator="equal">
      <formula>0</formula>
    </cfRule>
  </conditionalFormatting>
  <printOptions horizontalCentered="1"/>
  <pageMargins left="0.27559055118110237" right="0.27559055118110237" top="1.7716535433070868" bottom="0.47244094488188981" header="0.19685039370078741" footer="0.19685039370078741"/>
  <pageSetup paperSize="9" orientation="portrait" r:id="rId1"/>
  <headerFooter>
    <oddHeader>&amp;C&amp;G</oddHeader>
  </headerFooter>
  <drawing r:id="rId2"/>
  <legacyDrawingHF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Folha19">
    <tabColor rgb="FFDBA9B3"/>
    <pageSetUpPr fitToPage="1"/>
  </sheetPr>
  <dimension ref="A1:N46"/>
  <sheetViews>
    <sheetView showGridLines="0" workbookViewId="0">
      <selection sqref="A1:M1"/>
    </sheetView>
  </sheetViews>
  <sheetFormatPr defaultColWidth="9.140625" defaultRowHeight="17.25" customHeight="1" x14ac:dyDescent="0.2"/>
  <cols>
    <col min="1" max="1" width="25.7109375" style="50" customWidth="1"/>
    <col min="2" max="2" width="1.28515625" style="47" customWidth="1"/>
    <col min="3" max="13" width="7.5703125" style="50" customWidth="1"/>
    <col min="14" max="16384" width="9.140625" style="50"/>
  </cols>
  <sheetData>
    <row r="1" spans="1:14" s="48" customFormat="1" ht="28.5" customHeight="1" x14ac:dyDescent="0.2">
      <c r="A1" s="475" t="s">
        <v>270</v>
      </c>
      <c r="B1" s="475"/>
      <c r="C1" s="475"/>
      <c r="D1" s="475"/>
      <c r="E1" s="475"/>
      <c r="F1" s="475"/>
      <c r="G1" s="475"/>
      <c r="H1" s="475"/>
      <c r="I1" s="475"/>
      <c r="J1" s="475"/>
      <c r="K1" s="475"/>
      <c r="L1" s="475"/>
      <c r="M1" s="475"/>
    </row>
    <row r="2" spans="1:14" s="49" customFormat="1" ht="15" customHeight="1" x14ac:dyDescent="0.2">
      <c r="A2" s="66"/>
      <c r="B2" s="42"/>
      <c r="C2" s="174"/>
      <c r="D2" s="174"/>
      <c r="E2" s="174"/>
      <c r="F2" s="174"/>
      <c r="G2" s="174"/>
      <c r="H2" s="174"/>
      <c r="I2" s="174"/>
      <c r="J2" s="174"/>
      <c r="K2" s="174"/>
      <c r="L2" s="174"/>
      <c r="M2" s="174"/>
    </row>
    <row r="3" spans="1:14" s="49" customFormat="1" ht="15" customHeight="1" x14ac:dyDescent="0.2">
      <c r="A3" s="71" t="s">
        <v>14</v>
      </c>
      <c r="B3" s="42"/>
      <c r="C3" s="174"/>
      <c r="D3" s="174"/>
      <c r="E3" s="174"/>
      <c r="F3" s="174"/>
      <c r="G3" s="174"/>
      <c r="H3" s="174"/>
      <c r="I3" s="174"/>
      <c r="J3" s="174"/>
      <c r="K3" s="174"/>
      <c r="L3" s="174"/>
      <c r="M3" s="174"/>
    </row>
    <row r="4" spans="1:14" s="49" customFormat="1" ht="22.5" customHeight="1" thickBot="1" x14ac:dyDescent="0.25">
      <c r="A4" s="43"/>
      <c r="B4" s="81"/>
      <c r="C4" s="43">
        <v>2013</v>
      </c>
      <c r="D4" s="43">
        <v>2014</v>
      </c>
      <c r="E4" s="43">
        <v>2015</v>
      </c>
      <c r="F4" s="43">
        <v>2016</v>
      </c>
      <c r="G4" s="43">
        <v>2017</v>
      </c>
      <c r="H4" s="43">
        <v>2018</v>
      </c>
      <c r="I4" s="43">
        <v>2019</v>
      </c>
      <c r="J4" s="43">
        <v>2020</v>
      </c>
      <c r="K4" s="43">
        <v>2021</v>
      </c>
      <c r="L4" s="43">
        <v>2022</v>
      </c>
      <c r="M4" s="43">
        <v>2023</v>
      </c>
    </row>
    <row r="5" spans="1:14" s="41" customFormat="1" ht="20.25" customHeight="1" thickTop="1" x14ac:dyDescent="0.2">
      <c r="A5" s="64" t="s">
        <v>12</v>
      </c>
      <c r="B5" s="327" t="s">
        <v>46</v>
      </c>
      <c r="C5" s="418">
        <v>2384121</v>
      </c>
      <c r="D5" s="418">
        <v>2458163</v>
      </c>
      <c r="E5" s="418">
        <v>2537653</v>
      </c>
      <c r="F5" s="418">
        <v>2641919</v>
      </c>
      <c r="G5" s="418">
        <v>2767521</v>
      </c>
      <c r="H5" s="418">
        <v>2877918</v>
      </c>
      <c r="I5" s="418">
        <v>2930482</v>
      </c>
      <c r="J5" s="418">
        <v>2902825</v>
      </c>
      <c r="K5" s="418">
        <v>2922343</v>
      </c>
      <c r="L5" s="418">
        <v>3148147</v>
      </c>
      <c r="M5" s="418">
        <v>3296134</v>
      </c>
      <c r="N5" s="49"/>
    </row>
    <row r="6" spans="1:14" s="41" customFormat="1" ht="15" customHeight="1" x14ac:dyDescent="0.2">
      <c r="A6" s="40"/>
      <c r="B6" s="327" t="s">
        <v>47</v>
      </c>
      <c r="C6" s="54">
        <v>1242007</v>
      </c>
      <c r="D6" s="54">
        <v>1278921</v>
      </c>
      <c r="E6" s="54">
        <v>1311721</v>
      </c>
      <c r="F6" s="54">
        <v>1367705</v>
      </c>
      <c r="G6" s="54">
        <v>1437729</v>
      </c>
      <c r="H6" s="54">
        <v>1499993</v>
      </c>
      <c r="I6" s="54">
        <v>1529276</v>
      </c>
      <c r="J6" s="54">
        <v>1526297</v>
      </c>
      <c r="K6" s="54">
        <v>1530240</v>
      </c>
      <c r="L6" s="54">
        <v>1653917</v>
      </c>
      <c r="M6" s="54">
        <v>1743311</v>
      </c>
      <c r="N6" s="49"/>
    </row>
    <row r="7" spans="1:14" s="41" customFormat="1" ht="15" customHeight="1" x14ac:dyDescent="0.2">
      <c r="A7" s="40"/>
      <c r="B7" s="327" t="s">
        <v>48</v>
      </c>
      <c r="C7" s="54">
        <v>1142114</v>
      </c>
      <c r="D7" s="54">
        <v>1179242</v>
      </c>
      <c r="E7" s="54">
        <v>1225932</v>
      </c>
      <c r="F7" s="54">
        <v>1274214</v>
      </c>
      <c r="G7" s="54">
        <v>1329792</v>
      </c>
      <c r="H7" s="54">
        <v>1377925</v>
      </c>
      <c r="I7" s="54">
        <v>1401206</v>
      </c>
      <c r="J7" s="54">
        <v>1376528</v>
      </c>
      <c r="K7" s="54">
        <v>1392103</v>
      </c>
      <c r="L7" s="54">
        <v>1494230</v>
      </c>
      <c r="M7" s="54">
        <v>1552823</v>
      </c>
      <c r="N7" s="49"/>
    </row>
    <row r="8" spans="1:14" s="41" customFormat="1" ht="20.25" customHeight="1" x14ac:dyDescent="0.2">
      <c r="A8" s="40" t="s">
        <v>49</v>
      </c>
      <c r="B8" s="327" t="s">
        <v>46</v>
      </c>
      <c r="C8" s="54">
        <v>197559</v>
      </c>
      <c r="D8" s="54">
        <v>198228</v>
      </c>
      <c r="E8" s="54">
        <v>204966</v>
      </c>
      <c r="F8" s="54">
        <v>212297</v>
      </c>
      <c r="G8" s="54">
        <v>220121</v>
      </c>
      <c r="H8" s="54">
        <v>233180</v>
      </c>
      <c r="I8" s="54">
        <v>247905</v>
      </c>
      <c r="J8" s="54">
        <v>262157</v>
      </c>
      <c r="K8" s="54">
        <v>275270</v>
      </c>
      <c r="L8" s="54">
        <v>297522</v>
      </c>
      <c r="M8" s="54">
        <v>315188</v>
      </c>
      <c r="N8" s="49"/>
    </row>
    <row r="9" spans="1:14" s="46" customFormat="1" ht="15" customHeight="1" x14ac:dyDescent="0.2">
      <c r="A9" s="65"/>
      <c r="B9" s="328" t="s">
        <v>47</v>
      </c>
      <c r="C9" s="419">
        <v>108560</v>
      </c>
      <c r="D9" s="419">
        <v>107935</v>
      </c>
      <c r="E9" s="419">
        <v>110245</v>
      </c>
      <c r="F9" s="419">
        <v>112923</v>
      </c>
      <c r="G9" s="419">
        <v>116590</v>
      </c>
      <c r="H9" s="419">
        <v>122652</v>
      </c>
      <c r="I9" s="419">
        <v>129834</v>
      </c>
      <c r="J9" s="419">
        <v>136643</v>
      </c>
      <c r="K9" s="419">
        <v>142391</v>
      </c>
      <c r="L9" s="419">
        <v>154897</v>
      </c>
      <c r="M9" s="419">
        <v>162389</v>
      </c>
      <c r="N9" s="49"/>
    </row>
    <row r="10" spans="1:14" s="46" customFormat="1" ht="15" customHeight="1" x14ac:dyDescent="0.2">
      <c r="A10" s="65"/>
      <c r="B10" s="328" t="s">
        <v>48</v>
      </c>
      <c r="C10" s="419">
        <v>88999</v>
      </c>
      <c r="D10" s="419">
        <v>90293</v>
      </c>
      <c r="E10" s="419">
        <v>94721</v>
      </c>
      <c r="F10" s="419">
        <v>99374</v>
      </c>
      <c r="G10" s="419">
        <v>103531</v>
      </c>
      <c r="H10" s="419">
        <v>110528</v>
      </c>
      <c r="I10" s="419">
        <v>118071</v>
      </c>
      <c r="J10" s="419">
        <v>125514</v>
      </c>
      <c r="K10" s="419">
        <v>132879</v>
      </c>
      <c r="L10" s="419">
        <v>142625</v>
      </c>
      <c r="M10" s="419">
        <v>152799</v>
      </c>
    </row>
    <row r="11" spans="1:14" s="41" customFormat="1" ht="20.25" customHeight="1" x14ac:dyDescent="0.2">
      <c r="A11" s="40" t="s">
        <v>50</v>
      </c>
      <c r="B11" s="327" t="s">
        <v>46</v>
      </c>
      <c r="C11" s="54">
        <v>136489</v>
      </c>
      <c r="D11" s="54">
        <v>138984</v>
      </c>
      <c r="E11" s="54">
        <v>143200</v>
      </c>
      <c r="F11" s="54">
        <v>149778</v>
      </c>
      <c r="G11" s="54">
        <v>157495</v>
      </c>
      <c r="H11" s="54">
        <v>165603</v>
      </c>
      <c r="I11" s="54">
        <v>165392</v>
      </c>
      <c r="J11" s="54">
        <v>172837</v>
      </c>
      <c r="K11" s="54">
        <v>176658</v>
      </c>
      <c r="L11" s="54">
        <v>192362</v>
      </c>
      <c r="M11" s="54">
        <v>197236</v>
      </c>
    </row>
    <row r="12" spans="1:14" s="46" customFormat="1" ht="15" customHeight="1" x14ac:dyDescent="0.2">
      <c r="A12" s="65"/>
      <c r="B12" s="328" t="s">
        <v>47</v>
      </c>
      <c r="C12" s="419">
        <v>71920</v>
      </c>
      <c r="D12" s="419">
        <v>72941</v>
      </c>
      <c r="E12" s="419">
        <v>74247</v>
      </c>
      <c r="F12" s="419">
        <v>76819</v>
      </c>
      <c r="G12" s="419">
        <v>81167</v>
      </c>
      <c r="H12" s="419">
        <v>84803</v>
      </c>
      <c r="I12" s="419">
        <v>83836</v>
      </c>
      <c r="J12" s="419">
        <v>87718</v>
      </c>
      <c r="K12" s="419">
        <v>89330</v>
      </c>
      <c r="L12" s="419">
        <v>97684</v>
      </c>
      <c r="M12" s="419">
        <v>100757</v>
      </c>
    </row>
    <row r="13" spans="1:14" s="46" customFormat="1" ht="15" customHeight="1" x14ac:dyDescent="0.2">
      <c r="A13" s="65"/>
      <c r="B13" s="328" t="s">
        <v>48</v>
      </c>
      <c r="C13" s="419">
        <v>64569</v>
      </c>
      <c r="D13" s="419">
        <v>66043</v>
      </c>
      <c r="E13" s="419">
        <v>68953</v>
      </c>
      <c r="F13" s="419">
        <v>72959</v>
      </c>
      <c r="G13" s="419">
        <v>76328</v>
      </c>
      <c r="H13" s="419">
        <v>80800</v>
      </c>
      <c r="I13" s="419">
        <v>81556</v>
      </c>
      <c r="J13" s="419">
        <v>85119</v>
      </c>
      <c r="K13" s="419">
        <v>87328</v>
      </c>
      <c r="L13" s="419">
        <v>94678</v>
      </c>
      <c r="M13" s="419">
        <v>96479</v>
      </c>
    </row>
    <row r="14" spans="1:14" s="41" customFormat="1" ht="20.25" customHeight="1" x14ac:dyDescent="0.2">
      <c r="A14" s="40" t="s">
        <v>71</v>
      </c>
      <c r="B14" s="327" t="s">
        <v>46</v>
      </c>
      <c r="C14" s="54">
        <v>119895</v>
      </c>
      <c r="D14" s="54">
        <v>121764</v>
      </c>
      <c r="E14" s="54">
        <v>123477</v>
      </c>
      <c r="F14" s="54">
        <v>130096</v>
      </c>
      <c r="G14" s="54">
        <v>136871</v>
      </c>
      <c r="H14" s="54">
        <v>144343</v>
      </c>
      <c r="I14" s="54">
        <v>138249</v>
      </c>
      <c r="J14" s="54">
        <v>135963</v>
      </c>
      <c r="K14" s="54">
        <v>141942</v>
      </c>
      <c r="L14" s="54">
        <v>156172</v>
      </c>
      <c r="M14" s="54">
        <v>169353</v>
      </c>
    </row>
    <row r="15" spans="1:14" s="46" customFormat="1" ht="15" customHeight="1" x14ac:dyDescent="0.2">
      <c r="A15" s="65"/>
      <c r="B15" s="328" t="s">
        <v>47</v>
      </c>
      <c r="C15" s="419">
        <v>76740</v>
      </c>
      <c r="D15" s="419">
        <v>77240</v>
      </c>
      <c r="E15" s="419">
        <v>77620</v>
      </c>
      <c r="F15" s="419">
        <v>80653</v>
      </c>
      <c r="G15" s="419">
        <v>83817</v>
      </c>
      <c r="H15" s="419">
        <v>87877</v>
      </c>
      <c r="I15" s="419">
        <v>85329</v>
      </c>
      <c r="J15" s="419">
        <v>83980</v>
      </c>
      <c r="K15" s="419">
        <v>86890</v>
      </c>
      <c r="L15" s="419">
        <v>94376</v>
      </c>
      <c r="M15" s="419">
        <v>101143</v>
      </c>
    </row>
    <row r="16" spans="1:14" s="46" customFormat="1" ht="15" customHeight="1" x14ac:dyDescent="0.2">
      <c r="A16" s="65"/>
      <c r="B16" s="328" t="s">
        <v>48</v>
      </c>
      <c r="C16" s="419">
        <v>43155</v>
      </c>
      <c r="D16" s="419">
        <v>44524</v>
      </c>
      <c r="E16" s="419">
        <v>45857</v>
      </c>
      <c r="F16" s="419">
        <v>49443</v>
      </c>
      <c r="G16" s="419">
        <v>53054</v>
      </c>
      <c r="H16" s="419">
        <v>56466</v>
      </c>
      <c r="I16" s="419">
        <v>52920</v>
      </c>
      <c r="J16" s="419">
        <v>51983</v>
      </c>
      <c r="K16" s="419">
        <v>55052</v>
      </c>
      <c r="L16" s="419">
        <v>61796</v>
      </c>
      <c r="M16" s="419">
        <v>68210</v>
      </c>
    </row>
    <row r="17" spans="1:13" s="41" customFormat="1" ht="20.25" customHeight="1" x14ac:dyDescent="0.2">
      <c r="A17" s="40" t="s">
        <v>70</v>
      </c>
      <c r="B17" s="327" t="s">
        <v>46</v>
      </c>
      <c r="C17" s="54">
        <v>176384</v>
      </c>
      <c r="D17" s="54">
        <v>182629</v>
      </c>
      <c r="E17" s="54">
        <v>189545</v>
      </c>
      <c r="F17" s="54">
        <v>201938</v>
      </c>
      <c r="G17" s="54">
        <v>213571</v>
      </c>
      <c r="H17" s="54">
        <v>223564</v>
      </c>
      <c r="I17" s="54">
        <v>243170</v>
      </c>
      <c r="J17" s="54">
        <v>254726</v>
      </c>
      <c r="K17" s="54">
        <v>263533</v>
      </c>
      <c r="L17" s="54">
        <v>284791</v>
      </c>
      <c r="M17" s="54">
        <v>296557</v>
      </c>
    </row>
    <row r="18" spans="1:13" s="46" customFormat="1" ht="15" customHeight="1" x14ac:dyDescent="0.2">
      <c r="A18" s="65"/>
      <c r="B18" s="328" t="s">
        <v>47</v>
      </c>
      <c r="C18" s="419">
        <v>89419</v>
      </c>
      <c r="D18" s="419">
        <v>91459</v>
      </c>
      <c r="E18" s="419">
        <v>93730</v>
      </c>
      <c r="F18" s="419">
        <v>99603</v>
      </c>
      <c r="G18" s="419">
        <v>106415</v>
      </c>
      <c r="H18" s="419">
        <v>110781</v>
      </c>
      <c r="I18" s="419">
        <v>121613</v>
      </c>
      <c r="J18" s="419">
        <v>125955</v>
      </c>
      <c r="K18" s="419">
        <v>129812</v>
      </c>
      <c r="L18" s="419">
        <v>141741</v>
      </c>
      <c r="M18" s="419">
        <v>149227</v>
      </c>
    </row>
    <row r="19" spans="1:13" s="46" customFormat="1" ht="15" customHeight="1" x14ac:dyDescent="0.2">
      <c r="A19" s="65"/>
      <c r="B19" s="328" t="s">
        <v>48</v>
      </c>
      <c r="C19" s="419">
        <v>86965</v>
      </c>
      <c r="D19" s="419">
        <v>91170</v>
      </c>
      <c r="E19" s="419">
        <v>95815</v>
      </c>
      <c r="F19" s="419">
        <v>102335</v>
      </c>
      <c r="G19" s="419">
        <v>107156</v>
      </c>
      <c r="H19" s="419">
        <v>112783</v>
      </c>
      <c r="I19" s="419">
        <v>121557</v>
      </c>
      <c r="J19" s="419">
        <v>128771</v>
      </c>
      <c r="K19" s="419">
        <v>133721</v>
      </c>
      <c r="L19" s="419">
        <v>143050</v>
      </c>
      <c r="M19" s="419">
        <v>147330</v>
      </c>
    </row>
    <row r="20" spans="1:13" s="41" customFormat="1" ht="20.25" customHeight="1" x14ac:dyDescent="0.2">
      <c r="A20" s="40" t="s">
        <v>51</v>
      </c>
      <c r="B20" s="327" t="s">
        <v>46</v>
      </c>
      <c r="C20" s="54">
        <v>902091</v>
      </c>
      <c r="D20" s="54">
        <v>927748</v>
      </c>
      <c r="E20" s="54">
        <v>958705</v>
      </c>
      <c r="F20" s="54">
        <v>993716</v>
      </c>
      <c r="G20" s="54">
        <v>1092258</v>
      </c>
      <c r="H20" s="54">
        <v>1149282</v>
      </c>
      <c r="I20" s="54">
        <v>1091473</v>
      </c>
      <c r="J20" s="54">
        <v>1073089</v>
      </c>
      <c r="K20" s="54">
        <v>1066230</v>
      </c>
      <c r="L20" s="54">
        <v>1141072</v>
      </c>
      <c r="M20" s="54">
        <v>1179375</v>
      </c>
    </row>
    <row r="21" spans="1:13" s="46" customFormat="1" ht="15" customHeight="1" x14ac:dyDescent="0.2">
      <c r="A21" s="65"/>
      <c r="B21" s="328" t="s">
        <v>47</v>
      </c>
      <c r="C21" s="419">
        <v>527897</v>
      </c>
      <c r="D21" s="419">
        <v>541440</v>
      </c>
      <c r="E21" s="419">
        <v>558904</v>
      </c>
      <c r="F21" s="419">
        <v>577377</v>
      </c>
      <c r="G21" s="419">
        <v>623424</v>
      </c>
      <c r="H21" s="419">
        <v>656464</v>
      </c>
      <c r="I21" s="419">
        <v>631996</v>
      </c>
      <c r="J21" s="419">
        <v>627429</v>
      </c>
      <c r="K21" s="419">
        <v>617966</v>
      </c>
      <c r="L21" s="419">
        <v>660462</v>
      </c>
      <c r="M21" s="419">
        <v>686194</v>
      </c>
    </row>
    <row r="22" spans="1:13" s="46" customFormat="1" ht="15" customHeight="1" x14ac:dyDescent="0.2">
      <c r="A22" s="65"/>
      <c r="B22" s="328" t="s">
        <v>48</v>
      </c>
      <c r="C22" s="419">
        <v>374194</v>
      </c>
      <c r="D22" s="419">
        <v>386308</v>
      </c>
      <c r="E22" s="419">
        <v>399801</v>
      </c>
      <c r="F22" s="419">
        <v>416339</v>
      </c>
      <c r="G22" s="419">
        <v>468834</v>
      </c>
      <c r="H22" s="419">
        <v>492818</v>
      </c>
      <c r="I22" s="419">
        <v>459477</v>
      </c>
      <c r="J22" s="419">
        <v>445660</v>
      </c>
      <c r="K22" s="419">
        <v>448264</v>
      </c>
      <c r="L22" s="419">
        <v>480610</v>
      </c>
      <c r="M22" s="419">
        <v>493181</v>
      </c>
    </row>
    <row r="23" spans="1:13" s="41" customFormat="1" ht="20.25" customHeight="1" x14ac:dyDescent="0.2">
      <c r="A23" s="40" t="s">
        <v>72</v>
      </c>
      <c r="B23" s="327" t="s">
        <v>46</v>
      </c>
      <c r="C23" s="54">
        <v>519108</v>
      </c>
      <c r="D23" s="54">
        <v>535910</v>
      </c>
      <c r="E23" s="54">
        <v>555223</v>
      </c>
      <c r="F23" s="54">
        <v>585440</v>
      </c>
      <c r="G23" s="54">
        <v>569141</v>
      </c>
      <c r="H23" s="54">
        <v>582366</v>
      </c>
      <c r="I23" s="54">
        <v>594326</v>
      </c>
      <c r="J23" s="54">
        <v>575153</v>
      </c>
      <c r="K23" s="54">
        <v>555639</v>
      </c>
      <c r="L23" s="54">
        <v>602364</v>
      </c>
      <c r="M23" s="54">
        <v>665042</v>
      </c>
    </row>
    <row r="24" spans="1:13" s="46" customFormat="1" ht="15" customHeight="1" x14ac:dyDescent="0.2">
      <c r="A24" s="65"/>
      <c r="B24" s="328" t="s">
        <v>47</v>
      </c>
      <c r="C24" s="419">
        <v>222139</v>
      </c>
      <c r="D24" s="419">
        <v>233306</v>
      </c>
      <c r="E24" s="419">
        <v>237914</v>
      </c>
      <c r="F24" s="419">
        <v>254447</v>
      </c>
      <c r="G24" s="419">
        <v>248727</v>
      </c>
      <c r="H24" s="419">
        <v>255362</v>
      </c>
      <c r="I24" s="419">
        <v>257099</v>
      </c>
      <c r="J24" s="419">
        <v>251110</v>
      </c>
      <c r="K24" s="419">
        <v>240263</v>
      </c>
      <c r="L24" s="419">
        <v>260895</v>
      </c>
      <c r="M24" s="419">
        <v>289714</v>
      </c>
    </row>
    <row r="25" spans="1:13" s="46" customFormat="1" ht="15" customHeight="1" x14ac:dyDescent="0.2">
      <c r="A25" s="65"/>
      <c r="B25" s="328" t="s">
        <v>48</v>
      </c>
      <c r="C25" s="419">
        <v>296969</v>
      </c>
      <c r="D25" s="419">
        <v>302604</v>
      </c>
      <c r="E25" s="419">
        <v>317309</v>
      </c>
      <c r="F25" s="419">
        <v>330993</v>
      </c>
      <c r="G25" s="419">
        <v>320414</v>
      </c>
      <c r="H25" s="419">
        <v>327004</v>
      </c>
      <c r="I25" s="419">
        <v>337227</v>
      </c>
      <c r="J25" s="419">
        <v>324043</v>
      </c>
      <c r="K25" s="419">
        <v>315376</v>
      </c>
      <c r="L25" s="419">
        <v>341469</v>
      </c>
      <c r="M25" s="419">
        <v>375328</v>
      </c>
    </row>
    <row r="26" spans="1:13" s="41" customFormat="1" ht="20.25" customHeight="1" x14ac:dyDescent="0.2">
      <c r="A26" s="40" t="s">
        <v>52</v>
      </c>
      <c r="B26" s="327" t="s">
        <v>46</v>
      </c>
      <c r="C26" s="54">
        <v>261276</v>
      </c>
      <c r="D26" s="54">
        <v>276984</v>
      </c>
      <c r="E26" s="54">
        <v>284805</v>
      </c>
      <c r="F26" s="54">
        <v>291322</v>
      </c>
      <c r="G26" s="54">
        <v>297838</v>
      </c>
      <c r="H26" s="54">
        <v>296301</v>
      </c>
      <c r="I26" s="54">
        <v>366355</v>
      </c>
      <c r="J26" s="54">
        <v>361526</v>
      </c>
      <c r="K26" s="54">
        <v>371122</v>
      </c>
      <c r="L26" s="54">
        <v>396732</v>
      </c>
      <c r="M26" s="54">
        <v>396317</v>
      </c>
    </row>
    <row r="27" spans="1:13" s="46" customFormat="1" ht="15" customHeight="1" x14ac:dyDescent="0.2">
      <c r="A27" s="65"/>
      <c r="B27" s="328" t="s">
        <v>47</v>
      </c>
      <c r="C27" s="419">
        <v>110519</v>
      </c>
      <c r="D27" s="419">
        <v>117350</v>
      </c>
      <c r="E27" s="419">
        <v>120466</v>
      </c>
      <c r="F27" s="419">
        <v>127061</v>
      </c>
      <c r="G27" s="419">
        <v>136792</v>
      </c>
      <c r="H27" s="419">
        <v>139286</v>
      </c>
      <c r="I27" s="419">
        <v>175214</v>
      </c>
      <c r="J27" s="419">
        <v>175948</v>
      </c>
      <c r="K27" s="419">
        <v>183201</v>
      </c>
      <c r="L27" s="419">
        <v>202071</v>
      </c>
      <c r="M27" s="419">
        <v>210562</v>
      </c>
    </row>
    <row r="28" spans="1:13" s="46" customFormat="1" ht="15" customHeight="1" x14ac:dyDescent="0.2">
      <c r="A28" s="65"/>
      <c r="B28" s="328" t="s">
        <v>48</v>
      </c>
      <c r="C28" s="419">
        <v>150757</v>
      </c>
      <c r="D28" s="419">
        <v>159634</v>
      </c>
      <c r="E28" s="419">
        <v>164339</v>
      </c>
      <c r="F28" s="419">
        <v>164261</v>
      </c>
      <c r="G28" s="419">
        <v>161046</v>
      </c>
      <c r="H28" s="419">
        <v>157015</v>
      </c>
      <c r="I28" s="419">
        <v>191141</v>
      </c>
      <c r="J28" s="419">
        <v>185578</v>
      </c>
      <c r="K28" s="419">
        <v>187921</v>
      </c>
      <c r="L28" s="419">
        <v>194661</v>
      </c>
      <c r="M28" s="419">
        <v>185755</v>
      </c>
    </row>
    <row r="29" spans="1:13" s="41" customFormat="1" ht="20.25" customHeight="1" x14ac:dyDescent="0.2">
      <c r="A29" s="40" t="s">
        <v>53</v>
      </c>
      <c r="B29" s="327" t="s">
        <v>46</v>
      </c>
      <c r="C29" s="54">
        <v>71319</v>
      </c>
      <c r="D29" s="54">
        <v>75916</v>
      </c>
      <c r="E29" s="54">
        <v>77732</v>
      </c>
      <c r="F29" s="54">
        <v>77332</v>
      </c>
      <c r="G29" s="54">
        <v>80226</v>
      </c>
      <c r="H29" s="54">
        <v>83279</v>
      </c>
      <c r="I29" s="54">
        <v>83612</v>
      </c>
      <c r="J29" s="54">
        <v>67374</v>
      </c>
      <c r="K29" s="54">
        <v>71949</v>
      </c>
      <c r="L29" s="54">
        <v>77132</v>
      </c>
      <c r="M29" s="54">
        <v>77066</v>
      </c>
    </row>
    <row r="30" spans="1:13" s="46" customFormat="1" ht="15" customHeight="1" x14ac:dyDescent="0.2">
      <c r="A30" s="65"/>
      <c r="B30" s="328" t="s">
        <v>47</v>
      </c>
      <c r="C30" s="419">
        <v>34813</v>
      </c>
      <c r="D30" s="419">
        <v>37250</v>
      </c>
      <c r="E30" s="419">
        <v>38595</v>
      </c>
      <c r="F30" s="419">
        <v>38822</v>
      </c>
      <c r="G30" s="419">
        <v>40797</v>
      </c>
      <c r="H30" s="419">
        <v>42768</v>
      </c>
      <c r="I30" s="419">
        <v>44355</v>
      </c>
      <c r="J30" s="419">
        <v>37514</v>
      </c>
      <c r="K30" s="419">
        <v>40387</v>
      </c>
      <c r="L30" s="419">
        <v>41791</v>
      </c>
      <c r="M30" s="419">
        <v>43325</v>
      </c>
    </row>
    <row r="31" spans="1:13" s="46" customFormat="1" ht="15" customHeight="1" x14ac:dyDescent="0.2">
      <c r="A31" s="113"/>
      <c r="B31" s="84" t="s">
        <v>48</v>
      </c>
      <c r="C31" s="420">
        <v>36506</v>
      </c>
      <c r="D31" s="420">
        <v>38666</v>
      </c>
      <c r="E31" s="420">
        <v>39137</v>
      </c>
      <c r="F31" s="420">
        <v>38510</v>
      </c>
      <c r="G31" s="420">
        <v>39429</v>
      </c>
      <c r="H31" s="420">
        <v>40511</v>
      </c>
      <c r="I31" s="420">
        <v>39257</v>
      </c>
      <c r="J31" s="420">
        <v>29860</v>
      </c>
      <c r="K31" s="420">
        <v>31562</v>
      </c>
      <c r="L31" s="420">
        <v>35341</v>
      </c>
      <c r="M31" s="420">
        <v>33741</v>
      </c>
    </row>
    <row r="32" spans="1:13" ht="15" customHeight="1" x14ac:dyDescent="0.2">
      <c r="A32" s="21" t="s">
        <v>137</v>
      </c>
      <c r="B32" s="103"/>
    </row>
    <row r="46" spans="2:2" ht="17.25" customHeight="1" x14ac:dyDescent="0.2">
      <c r="B46" s="51"/>
    </row>
  </sheetData>
  <mergeCells count="1">
    <mergeCell ref="A1:M1"/>
  </mergeCells>
  <phoneticPr fontId="17" type="noConversion"/>
  <conditionalFormatting sqref="A1 N9 N1:XFD8 A33:D1048576 B32:D32 A2:D4 A5:G30 A31:C31 O9:XFD31 N32:XFD1048576">
    <cfRule type="cellIs" dxfId="881" priority="66" operator="equal">
      <formula>0</formula>
    </cfRule>
  </conditionalFormatting>
  <conditionalFormatting sqref="A32">
    <cfRule type="cellIs" dxfId="880" priority="63" operator="equal">
      <formula>0</formula>
    </cfRule>
  </conditionalFormatting>
  <conditionalFormatting sqref="E32:E1048576 E2:E4 F4:G4">
    <cfRule type="cellIs" dxfId="879" priority="61" operator="equal">
      <formula>0</formula>
    </cfRule>
  </conditionalFormatting>
  <conditionalFormatting sqref="G32:G1048576 G2:G3">
    <cfRule type="cellIs" dxfId="878" priority="58" operator="equal">
      <formula>0</formula>
    </cfRule>
  </conditionalFormatting>
  <conditionalFormatting sqref="F32:F1048576 F2:F3">
    <cfRule type="cellIs" dxfId="877" priority="54" operator="equal">
      <formula>0</formula>
    </cfRule>
  </conditionalFormatting>
  <conditionalFormatting sqref="H5:H7">
    <cfRule type="cellIs" dxfId="876" priority="51" operator="equal">
      <formula>0</formula>
    </cfRule>
  </conditionalFormatting>
  <conditionalFormatting sqref="H4">
    <cfRule type="cellIs" dxfId="875" priority="50" operator="equal">
      <formula>0</formula>
    </cfRule>
  </conditionalFormatting>
  <conditionalFormatting sqref="H8:H30">
    <cfRule type="cellIs" dxfId="874" priority="48" operator="equal">
      <formula>0</formula>
    </cfRule>
  </conditionalFormatting>
  <conditionalFormatting sqref="H32:H1048576 H2:H3">
    <cfRule type="cellIs" dxfId="873" priority="47" operator="equal">
      <formula>0</formula>
    </cfRule>
  </conditionalFormatting>
  <conditionalFormatting sqref="I5:I7">
    <cfRule type="cellIs" dxfId="872" priority="46" operator="equal">
      <formula>0</formula>
    </cfRule>
  </conditionalFormatting>
  <conditionalFormatting sqref="I4">
    <cfRule type="cellIs" dxfId="871" priority="45" operator="equal">
      <formula>0</formula>
    </cfRule>
  </conditionalFormatting>
  <conditionalFormatting sqref="I8:I30">
    <cfRule type="cellIs" dxfId="870" priority="43" operator="equal">
      <formula>0</formula>
    </cfRule>
  </conditionalFormatting>
  <conditionalFormatting sqref="I32:I1048576 I2:I3">
    <cfRule type="cellIs" dxfId="869" priority="42" operator="equal">
      <formula>0</formula>
    </cfRule>
  </conditionalFormatting>
  <conditionalFormatting sqref="J5:J7">
    <cfRule type="cellIs" dxfId="868" priority="32" operator="equal">
      <formula>0</formula>
    </cfRule>
  </conditionalFormatting>
  <conditionalFormatting sqref="J4">
    <cfRule type="cellIs" dxfId="867" priority="31" operator="equal">
      <formula>0</formula>
    </cfRule>
  </conditionalFormatting>
  <conditionalFormatting sqref="J8:J30">
    <cfRule type="cellIs" dxfId="866" priority="29" operator="equal">
      <formula>0</formula>
    </cfRule>
  </conditionalFormatting>
  <conditionalFormatting sqref="J32:J1048576 J2:J3">
    <cfRule type="cellIs" dxfId="865" priority="28" operator="equal">
      <formula>0</formula>
    </cfRule>
  </conditionalFormatting>
  <conditionalFormatting sqref="D31">
    <cfRule type="cellIs" dxfId="864" priority="26" operator="equal">
      <formula>0</formula>
    </cfRule>
  </conditionalFormatting>
  <conditionalFormatting sqref="E31:G31">
    <cfRule type="cellIs" dxfId="863" priority="25" operator="equal">
      <formula>0</formula>
    </cfRule>
  </conditionalFormatting>
  <conditionalFormatting sqref="H31">
    <cfRule type="cellIs" dxfId="862" priority="24" operator="equal">
      <formula>0</formula>
    </cfRule>
  </conditionalFormatting>
  <conditionalFormatting sqref="I31">
    <cfRule type="cellIs" dxfId="861" priority="23" operator="equal">
      <formula>0</formula>
    </cfRule>
  </conditionalFormatting>
  <conditionalFormatting sqref="J31">
    <cfRule type="cellIs" dxfId="860" priority="22" operator="equal">
      <formula>0</formula>
    </cfRule>
  </conditionalFormatting>
  <conditionalFormatting sqref="K5:K7">
    <cfRule type="cellIs" dxfId="859" priority="15" operator="equal">
      <formula>0</formula>
    </cfRule>
  </conditionalFormatting>
  <conditionalFormatting sqref="K4">
    <cfRule type="cellIs" dxfId="858" priority="14" operator="equal">
      <formula>0</formula>
    </cfRule>
  </conditionalFormatting>
  <conditionalFormatting sqref="K8:K30">
    <cfRule type="cellIs" dxfId="857" priority="13" operator="equal">
      <formula>0</formula>
    </cfRule>
  </conditionalFormatting>
  <conditionalFormatting sqref="K32:K1048576 K2:K3">
    <cfRule type="cellIs" dxfId="856" priority="12" operator="equal">
      <formula>0</formula>
    </cfRule>
  </conditionalFormatting>
  <conditionalFormatting sqref="K31">
    <cfRule type="cellIs" dxfId="855" priority="11" operator="equal">
      <formula>0</formula>
    </cfRule>
  </conditionalFormatting>
  <conditionalFormatting sqref="L5:L7">
    <cfRule type="cellIs" dxfId="854" priority="10" operator="equal">
      <formula>0</formula>
    </cfRule>
  </conditionalFormatting>
  <conditionalFormatting sqref="L4">
    <cfRule type="cellIs" dxfId="853" priority="9" operator="equal">
      <formula>0</formula>
    </cfRule>
  </conditionalFormatting>
  <conditionalFormatting sqref="L8:L30">
    <cfRule type="cellIs" dxfId="852" priority="8" operator="equal">
      <formula>0</formula>
    </cfRule>
  </conditionalFormatting>
  <conditionalFormatting sqref="L32:L1048576 L2:L3">
    <cfRule type="cellIs" dxfId="851" priority="7" operator="equal">
      <formula>0</formula>
    </cfRule>
  </conditionalFormatting>
  <conditionalFormatting sqref="L31">
    <cfRule type="cellIs" dxfId="850" priority="6" operator="equal">
      <formula>0</formula>
    </cfRule>
  </conditionalFormatting>
  <conditionalFormatting sqref="M5:M7">
    <cfRule type="cellIs" dxfId="849" priority="5" operator="equal">
      <formula>0</formula>
    </cfRule>
  </conditionalFormatting>
  <conditionalFormatting sqref="M4">
    <cfRule type="cellIs" dxfId="848" priority="4" operator="equal">
      <formula>0</formula>
    </cfRule>
  </conditionalFormatting>
  <conditionalFormatting sqref="M8:M30">
    <cfRule type="cellIs" dxfId="847" priority="3" operator="equal">
      <formula>0</formula>
    </cfRule>
  </conditionalFormatting>
  <conditionalFormatting sqref="M32:M1048576 M2:M3">
    <cfRule type="cellIs" dxfId="846" priority="2" operator="equal">
      <formula>0</formula>
    </cfRule>
  </conditionalFormatting>
  <conditionalFormatting sqref="M31">
    <cfRule type="cellIs" dxfId="845" priority="1" operator="equal">
      <formula>0</formula>
    </cfRule>
  </conditionalFormatting>
  <printOptions horizontalCentered="1"/>
  <pageMargins left="0.27559055118110237" right="0.27559055118110237" top="1.7716535433070868" bottom="0.47244094488188981" header="0.19685039370078741" footer="0.19685039370078741"/>
  <pageSetup paperSize="9" scale="91" orientation="portrait" r:id="rId1"/>
  <headerFooter>
    <oddHeader>&amp;C&amp;G</oddHeader>
  </headerFooter>
  <drawing r:id="rId2"/>
  <legacyDrawingHF r:id="rId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4B9DD9-3C19-492C-BB26-E5B63EDFC936}">
  <sheetPr>
    <tabColor rgb="FFDBA9B3"/>
    <pageSetUpPr fitToPage="1"/>
  </sheetPr>
  <dimension ref="A1:O88"/>
  <sheetViews>
    <sheetView showGridLines="0" workbookViewId="0">
      <selection sqref="A1:M1"/>
    </sheetView>
  </sheetViews>
  <sheetFormatPr defaultColWidth="9.140625" defaultRowHeight="11.25" x14ac:dyDescent="0.2"/>
  <cols>
    <col min="1" max="1" width="3" style="137" customWidth="1"/>
    <col min="2" max="2" width="44.42578125" style="134" customWidth="1"/>
    <col min="3" max="13" width="7.7109375" style="128" customWidth="1"/>
    <col min="14" max="16384" width="9.140625" style="128"/>
  </cols>
  <sheetData>
    <row r="1" spans="1:13" s="127" customFormat="1" ht="23.1" customHeight="1" x14ac:dyDescent="0.2">
      <c r="A1" s="477" t="s">
        <v>271</v>
      </c>
      <c r="B1" s="477"/>
      <c r="C1" s="477"/>
      <c r="D1" s="477"/>
      <c r="E1" s="477"/>
      <c r="F1" s="477"/>
      <c r="G1" s="477"/>
      <c r="H1" s="477"/>
      <c r="I1" s="477"/>
      <c r="J1" s="477"/>
      <c r="K1" s="477"/>
      <c r="L1" s="477"/>
      <c r="M1" s="477"/>
    </row>
    <row r="2" spans="1:13" ht="9.6" customHeight="1" x14ac:dyDescent="0.2">
      <c r="A2" s="359"/>
      <c r="B2" s="101"/>
      <c r="C2" s="101"/>
      <c r="D2" s="101"/>
      <c r="E2" s="101"/>
      <c r="F2" s="101"/>
      <c r="G2" s="101"/>
      <c r="H2" s="101"/>
      <c r="I2" s="101"/>
      <c r="J2" s="101"/>
      <c r="K2" s="101"/>
      <c r="L2" s="101"/>
      <c r="M2" s="101"/>
    </row>
    <row r="3" spans="1:13" s="114" customFormat="1" ht="15" customHeight="1" x14ac:dyDescent="0.2">
      <c r="A3" s="360" t="s">
        <v>43</v>
      </c>
      <c r="B3" s="344"/>
      <c r="C3" s="31"/>
      <c r="D3" s="31"/>
      <c r="E3" s="31"/>
      <c r="F3" s="31"/>
      <c r="G3" s="31"/>
      <c r="H3" s="31"/>
      <c r="I3" s="31"/>
      <c r="J3" s="31"/>
      <c r="K3" s="31"/>
      <c r="L3" s="31"/>
      <c r="M3" s="31"/>
    </row>
    <row r="4" spans="1:13" s="114" customFormat="1" ht="22.5" customHeight="1" thickBot="1" x14ac:dyDescent="0.25">
      <c r="A4" s="105" t="s">
        <v>369</v>
      </c>
      <c r="B4" s="345"/>
      <c r="C4" s="190">
        <v>2013</v>
      </c>
      <c r="D4" s="190">
        <v>2014</v>
      </c>
      <c r="E4" s="190">
        <v>2015</v>
      </c>
      <c r="F4" s="190">
        <v>2016</v>
      </c>
      <c r="G4" s="190">
        <v>2017</v>
      </c>
      <c r="H4" s="190">
        <v>2018</v>
      </c>
      <c r="I4" s="190">
        <v>2019</v>
      </c>
      <c r="J4" s="190">
        <v>2020</v>
      </c>
      <c r="K4" s="190">
        <v>2021</v>
      </c>
      <c r="L4" s="190">
        <v>2022</v>
      </c>
      <c r="M4" s="190">
        <v>2023</v>
      </c>
    </row>
    <row r="5" spans="1:13" s="114" customFormat="1" ht="24" customHeight="1" thickTop="1" x14ac:dyDescent="0.2">
      <c r="A5" s="349"/>
      <c r="B5" s="356" t="s">
        <v>12</v>
      </c>
      <c r="C5" s="353">
        <v>2384121</v>
      </c>
      <c r="D5" s="353">
        <v>2458163</v>
      </c>
      <c r="E5" s="353">
        <v>2537653</v>
      </c>
      <c r="F5" s="353">
        <v>2641919</v>
      </c>
      <c r="G5" s="353">
        <v>2767521</v>
      </c>
      <c r="H5" s="353">
        <v>2877918</v>
      </c>
      <c r="I5" s="353">
        <v>2930482</v>
      </c>
      <c r="J5" s="353">
        <v>2902825</v>
      </c>
      <c r="K5" s="353">
        <v>2922343</v>
      </c>
      <c r="L5" s="353">
        <v>3148147</v>
      </c>
      <c r="M5" s="353">
        <v>3296134</v>
      </c>
    </row>
    <row r="6" spans="1:13" s="114" customFormat="1" ht="24" customHeight="1" x14ac:dyDescent="0.2">
      <c r="A6" s="349">
        <v>1</v>
      </c>
      <c r="B6" s="351" t="s">
        <v>297</v>
      </c>
      <c r="C6" s="7">
        <v>103488</v>
      </c>
      <c r="D6" s="7">
        <v>102919</v>
      </c>
      <c r="E6" s="7">
        <v>102237</v>
      </c>
      <c r="F6" s="7">
        <v>102101</v>
      </c>
      <c r="G6" s="7">
        <v>103477</v>
      </c>
      <c r="H6" s="7">
        <v>103469</v>
      </c>
      <c r="I6" s="7">
        <v>102017</v>
      </c>
      <c r="J6" s="7">
        <v>103372</v>
      </c>
      <c r="K6" s="7">
        <v>101914</v>
      </c>
      <c r="L6" s="7">
        <v>108618</v>
      </c>
      <c r="M6" s="7">
        <v>112926</v>
      </c>
    </row>
    <row r="7" spans="1:13" s="114" customFormat="1" ht="21" customHeight="1" x14ac:dyDescent="0.2">
      <c r="A7" s="355">
        <v>11</v>
      </c>
      <c r="B7" s="347" t="s">
        <v>298</v>
      </c>
      <c r="C7" s="354">
        <v>14624</v>
      </c>
      <c r="D7" s="354">
        <v>14566</v>
      </c>
      <c r="E7" s="354">
        <v>14586</v>
      </c>
      <c r="F7" s="354">
        <v>14773</v>
      </c>
      <c r="G7" s="354">
        <v>15327</v>
      </c>
      <c r="H7" s="354">
        <v>15542</v>
      </c>
      <c r="I7" s="354">
        <v>15291</v>
      </c>
      <c r="J7" s="354">
        <v>15291</v>
      </c>
      <c r="K7" s="354">
        <v>15593</v>
      </c>
      <c r="L7" s="354">
        <v>16594</v>
      </c>
      <c r="M7" s="354">
        <v>17071</v>
      </c>
    </row>
    <row r="8" spans="1:13" s="114" customFormat="1" ht="12.75" customHeight="1" x14ac:dyDescent="0.2">
      <c r="A8" s="355">
        <v>12</v>
      </c>
      <c r="B8" s="347" t="s">
        <v>299</v>
      </c>
      <c r="C8" s="354">
        <v>34035</v>
      </c>
      <c r="D8" s="354">
        <v>34362</v>
      </c>
      <c r="E8" s="354">
        <v>34158</v>
      </c>
      <c r="F8" s="354">
        <v>34318</v>
      </c>
      <c r="G8" s="354">
        <v>35282</v>
      </c>
      <c r="H8" s="354">
        <v>34806</v>
      </c>
      <c r="I8" s="354">
        <v>34200</v>
      </c>
      <c r="J8" s="354">
        <v>35160</v>
      </c>
      <c r="K8" s="354">
        <v>34365</v>
      </c>
      <c r="L8" s="354">
        <v>36390</v>
      </c>
      <c r="M8" s="354">
        <v>37296</v>
      </c>
    </row>
    <row r="9" spans="1:13" s="114" customFormat="1" ht="12.75" customHeight="1" x14ac:dyDescent="0.2">
      <c r="A9" s="355">
        <v>13</v>
      </c>
      <c r="B9" s="347" t="s">
        <v>300</v>
      </c>
      <c r="C9" s="354">
        <v>25511</v>
      </c>
      <c r="D9" s="354">
        <v>25339</v>
      </c>
      <c r="E9" s="354">
        <v>24936</v>
      </c>
      <c r="F9" s="354">
        <v>25216</v>
      </c>
      <c r="G9" s="354">
        <v>24949</v>
      </c>
      <c r="H9" s="354">
        <v>25104</v>
      </c>
      <c r="I9" s="354">
        <v>24498</v>
      </c>
      <c r="J9" s="354">
        <v>25721</v>
      </c>
      <c r="K9" s="354">
        <v>25535</v>
      </c>
      <c r="L9" s="354">
        <v>26924</v>
      </c>
      <c r="M9" s="354">
        <v>27936</v>
      </c>
    </row>
    <row r="10" spans="1:13" s="114" customFormat="1" ht="16.5" customHeight="1" x14ac:dyDescent="0.2">
      <c r="A10" s="355">
        <v>14</v>
      </c>
      <c r="B10" s="347" t="s">
        <v>301</v>
      </c>
      <c r="C10" s="354">
        <v>29318</v>
      </c>
      <c r="D10" s="354">
        <v>28652</v>
      </c>
      <c r="E10" s="354">
        <v>28557</v>
      </c>
      <c r="F10" s="354">
        <v>27794</v>
      </c>
      <c r="G10" s="354">
        <v>27919</v>
      </c>
      <c r="H10" s="354">
        <v>28017</v>
      </c>
      <c r="I10" s="354">
        <v>28028</v>
      </c>
      <c r="J10" s="354">
        <v>27200</v>
      </c>
      <c r="K10" s="354">
        <v>26421</v>
      </c>
      <c r="L10" s="354">
        <v>28710</v>
      </c>
      <c r="M10" s="354">
        <v>30623</v>
      </c>
    </row>
    <row r="11" spans="1:13" s="357" customFormat="1" ht="12.75" customHeight="1" x14ac:dyDescent="0.2">
      <c r="A11" s="361">
        <v>2</v>
      </c>
      <c r="B11" s="352" t="s">
        <v>302</v>
      </c>
      <c r="C11" s="7">
        <v>248750</v>
      </c>
      <c r="D11" s="7">
        <v>257358</v>
      </c>
      <c r="E11" s="7">
        <v>268541</v>
      </c>
      <c r="F11" s="7">
        <v>279378</v>
      </c>
      <c r="G11" s="7">
        <v>293235</v>
      </c>
      <c r="H11" s="7">
        <v>314401</v>
      </c>
      <c r="I11" s="7">
        <v>332396</v>
      </c>
      <c r="J11" s="7">
        <v>345330</v>
      </c>
      <c r="K11" s="7">
        <v>358638</v>
      </c>
      <c r="L11" s="7">
        <v>394102</v>
      </c>
      <c r="M11" s="7">
        <v>416579</v>
      </c>
    </row>
    <row r="12" spans="1:13" s="114" customFormat="1" ht="23.25" customHeight="1" x14ac:dyDescent="0.2">
      <c r="A12" s="362">
        <v>21</v>
      </c>
      <c r="B12" s="347" t="s">
        <v>303</v>
      </c>
      <c r="C12" s="354">
        <v>52392</v>
      </c>
      <c r="D12" s="354">
        <v>53936</v>
      </c>
      <c r="E12" s="354">
        <v>57203</v>
      </c>
      <c r="F12" s="354">
        <v>58756</v>
      </c>
      <c r="G12" s="354">
        <v>61272</v>
      </c>
      <c r="H12" s="354">
        <v>65788</v>
      </c>
      <c r="I12" s="354">
        <v>70069</v>
      </c>
      <c r="J12" s="354">
        <v>71824</v>
      </c>
      <c r="K12" s="354">
        <v>73837</v>
      </c>
      <c r="L12" s="354">
        <v>81649</v>
      </c>
      <c r="M12" s="354">
        <v>85228</v>
      </c>
    </row>
    <row r="13" spans="1:13" s="114" customFormat="1" ht="12.75" customHeight="1" x14ac:dyDescent="0.2">
      <c r="A13" s="362">
        <v>22</v>
      </c>
      <c r="B13" s="347" t="s">
        <v>304</v>
      </c>
      <c r="C13" s="354">
        <v>43112</v>
      </c>
      <c r="D13" s="354">
        <v>44788</v>
      </c>
      <c r="E13" s="354">
        <v>49436</v>
      </c>
      <c r="F13" s="354">
        <v>53612</v>
      </c>
      <c r="G13" s="354">
        <v>57092</v>
      </c>
      <c r="H13" s="354">
        <v>60819</v>
      </c>
      <c r="I13" s="354">
        <v>64767</v>
      </c>
      <c r="J13" s="354">
        <v>68337</v>
      </c>
      <c r="K13" s="354">
        <v>71562</v>
      </c>
      <c r="L13" s="354">
        <v>74125</v>
      </c>
      <c r="M13" s="354">
        <v>77078</v>
      </c>
    </row>
    <row r="14" spans="1:13" s="114" customFormat="1" ht="12.75" customHeight="1" x14ac:dyDescent="0.2">
      <c r="A14" s="362">
        <v>23</v>
      </c>
      <c r="B14" s="347" t="s">
        <v>305</v>
      </c>
      <c r="C14" s="354">
        <v>37763</v>
      </c>
      <c r="D14" s="354">
        <v>37921</v>
      </c>
      <c r="E14" s="354">
        <v>37898</v>
      </c>
      <c r="F14" s="354">
        <v>37561</v>
      </c>
      <c r="G14" s="354">
        <v>36741</v>
      </c>
      <c r="H14" s="354">
        <v>37838</v>
      </c>
      <c r="I14" s="354">
        <v>38064</v>
      </c>
      <c r="J14" s="354">
        <v>38061</v>
      </c>
      <c r="K14" s="354">
        <v>37418</v>
      </c>
      <c r="L14" s="354">
        <v>39217</v>
      </c>
      <c r="M14" s="354">
        <v>41141</v>
      </c>
    </row>
    <row r="15" spans="1:13" s="114" customFormat="1" ht="20.25" customHeight="1" x14ac:dyDescent="0.2">
      <c r="A15" s="362">
        <v>24</v>
      </c>
      <c r="B15" s="347" t="s">
        <v>306</v>
      </c>
      <c r="C15" s="354">
        <v>58621</v>
      </c>
      <c r="D15" s="354">
        <v>60284</v>
      </c>
      <c r="E15" s="354">
        <v>62197</v>
      </c>
      <c r="F15" s="354">
        <v>64163</v>
      </c>
      <c r="G15" s="354">
        <v>69115</v>
      </c>
      <c r="H15" s="354">
        <v>73962</v>
      </c>
      <c r="I15" s="354">
        <v>77524</v>
      </c>
      <c r="J15" s="354">
        <v>79819</v>
      </c>
      <c r="K15" s="354">
        <v>81725</v>
      </c>
      <c r="L15" s="354">
        <v>91927</v>
      </c>
      <c r="M15" s="354">
        <v>100382</v>
      </c>
    </row>
    <row r="16" spans="1:13" s="114" customFormat="1" ht="24" customHeight="1" x14ac:dyDescent="0.2">
      <c r="A16" s="362">
        <v>25</v>
      </c>
      <c r="B16" s="347" t="s">
        <v>307</v>
      </c>
      <c r="C16" s="354">
        <v>30200</v>
      </c>
      <c r="D16" s="354">
        <v>33107</v>
      </c>
      <c r="E16" s="354">
        <v>34612</v>
      </c>
      <c r="F16" s="354">
        <v>37200</v>
      </c>
      <c r="G16" s="354">
        <v>41013</v>
      </c>
      <c r="H16" s="354">
        <v>46836</v>
      </c>
      <c r="I16" s="354">
        <v>52225</v>
      </c>
      <c r="J16" s="354">
        <v>57060</v>
      </c>
      <c r="K16" s="354">
        <v>62968</v>
      </c>
      <c r="L16" s="354">
        <v>74050</v>
      </c>
      <c r="M16" s="354">
        <v>78822</v>
      </c>
    </row>
    <row r="17" spans="1:14" s="114" customFormat="1" ht="21.6" customHeight="1" x14ac:dyDescent="0.2">
      <c r="A17" s="362">
        <v>26</v>
      </c>
      <c r="B17" s="347" t="s">
        <v>308</v>
      </c>
      <c r="C17" s="354">
        <v>26662</v>
      </c>
      <c r="D17" s="354">
        <v>27322</v>
      </c>
      <c r="E17" s="354">
        <v>27195</v>
      </c>
      <c r="F17" s="354">
        <v>28086</v>
      </c>
      <c r="G17" s="354">
        <v>28002</v>
      </c>
      <c r="H17" s="354">
        <v>29158</v>
      </c>
      <c r="I17" s="354">
        <v>29747</v>
      </c>
      <c r="J17" s="354">
        <v>30229</v>
      </c>
      <c r="K17" s="354">
        <v>31128</v>
      </c>
      <c r="L17" s="354">
        <v>33134</v>
      </c>
      <c r="M17" s="354">
        <v>33928</v>
      </c>
    </row>
    <row r="18" spans="1:14" s="357" customFormat="1" ht="12.75" customHeight="1" x14ac:dyDescent="0.2">
      <c r="A18" s="361">
        <v>3</v>
      </c>
      <c r="B18" s="352" t="s">
        <v>309</v>
      </c>
      <c r="C18" s="7">
        <v>240864</v>
      </c>
      <c r="D18" s="7">
        <v>246049</v>
      </c>
      <c r="E18" s="7">
        <v>251040</v>
      </c>
      <c r="F18" s="7">
        <v>259812</v>
      </c>
      <c r="G18" s="7">
        <v>269831</v>
      </c>
      <c r="H18" s="7">
        <v>281971</v>
      </c>
      <c r="I18" s="7">
        <v>289631</v>
      </c>
      <c r="J18" s="7">
        <v>296724</v>
      </c>
      <c r="K18" s="7">
        <v>303361</v>
      </c>
      <c r="L18" s="7">
        <v>325171</v>
      </c>
      <c r="M18" s="7">
        <v>340854</v>
      </c>
    </row>
    <row r="19" spans="1:14" s="114" customFormat="1" ht="21.75" customHeight="1" x14ac:dyDescent="0.2">
      <c r="A19" s="362">
        <v>31</v>
      </c>
      <c r="B19" s="347" t="s">
        <v>310</v>
      </c>
      <c r="C19" s="354">
        <v>82275</v>
      </c>
      <c r="D19" s="354">
        <v>83627</v>
      </c>
      <c r="E19" s="354">
        <v>83071</v>
      </c>
      <c r="F19" s="354">
        <v>85723</v>
      </c>
      <c r="G19" s="354">
        <v>89328</v>
      </c>
      <c r="H19" s="354">
        <v>92148</v>
      </c>
      <c r="I19" s="354">
        <v>94638</v>
      </c>
      <c r="J19" s="354">
        <v>96148</v>
      </c>
      <c r="K19" s="354">
        <v>98883</v>
      </c>
      <c r="L19" s="354">
        <v>105038</v>
      </c>
      <c r="M19" s="354">
        <v>108851</v>
      </c>
    </row>
    <row r="20" spans="1:14" s="114" customFormat="1" ht="12.75" customHeight="1" x14ac:dyDescent="0.2">
      <c r="A20" s="362">
        <v>32</v>
      </c>
      <c r="B20" s="347" t="s">
        <v>311</v>
      </c>
      <c r="C20" s="354">
        <v>25770</v>
      </c>
      <c r="D20" s="354">
        <v>25957</v>
      </c>
      <c r="E20" s="354">
        <v>27510</v>
      </c>
      <c r="F20" s="354">
        <v>29401</v>
      </c>
      <c r="G20" s="354">
        <v>30282</v>
      </c>
      <c r="H20" s="354">
        <v>31997</v>
      </c>
      <c r="I20" s="354">
        <v>33339</v>
      </c>
      <c r="J20" s="354">
        <v>34286</v>
      </c>
      <c r="K20" s="354">
        <v>35389</v>
      </c>
      <c r="L20" s="354">
        <v>38640</v>
      </c>
      <c r="M20" s="354">
        <v>40419</v>
      </c>
    </row>
    <row r="21" spans="1:14" s="114" customFormat="1" ht="21" customHeight="1" x14ac:dyDescent="0.2">
      <c r="A21" s="362">
        <v>33</v>
      </c>
      <c r="B21" s="347" t="s">
        <v>312</v>
      </c>
      <c r="C21" s="354">
        <v>96858</v>
      </c>
      <c r="D21" s="354">
        <v>98955</v>
      </c>
      <c r="E21" s="354">
        <v>101831</v>
      </c>
      <c r="F21" s="354">
        <v>103925</v>
      </c>
      <c r="G21" s="354">
        <v>107541</v>
      </c>
      <c r="H21" s="354">
        <v>112524</v>
      </c>
      <c r="I21" s="354">
        <v>116356</v>
      </c>
      <c r="J21" s="354">
        <v>117262</v>
      </c>
      <c r="K21" s="354">
        <v>119390</v>
      </c>
      <c r="L21" s="354">
        <v>129968</v>
      </c>
      <c r="M21" s="354">
        <v>136418</v>
      </c>
    </row>
    <row r="22" spans="1:14" s="114" customFormat="1" ht="21.75" customHeight="1" x14ac:dyDescent="0.2">
      <c r="A22" s="362">
        <v>34</v>
      </c>
      <c r="B22" s="347" t="s">
        <v>313</v>
      </c>
      <c r="C22" s="354">
        <v>12322</v>
      </c>
      <c r="D22" s="354">
        <v>12407</v>
      </c>
      <c r="E22" s="354">
        <v>13251</v>
      </c>
      <c r="F22" s="354">
        <v>13881</v>
      </c>
      <c r="G22" s="354">
        <v>14527</v>
      </c>
      <c r="H22" s="354">
        <v>15556</v>
      </c>
      <c r="I22" s="354">
        <v>16018</v>
      </c>
      <c r="J22" s="354">
        <v>16333</v>
      </c>
      <c r="K22" s="354">
        <v>16751</v>
      </c>
      <c r="L22" s="354">
        <v>18580</v>
      </c>
      <c r="M22" s="354">
        <v>19744</v>
      </c>
    </row>
    <row r="23" spans="1:14" s="114" customFormat="1" ht="12.75" customHeight="1" x14ac:dyDescent="0.2">
      <c r="A23" s="362">
        <v>35</v>
      </c>
      <c r="B23" s="347" t="s">
        <v>314</v>
      </c>
      <c r="C23" s="354">
        <v>23639</v>
      </c>
      <c r="D23" s="354">
        <v>25103</v>
      </c>
      <c r="E23" s="354">
        <v>25377</v>
      </c>
      <c r="F23" s="354">
        <v>26882</v>
      </c>
      <c r="G23" s="354">
        <v>28153</v>
      </c>
      <c r="H23" s="354">
        <v>29746</v>
      </c>
      <c r="I23" s="354">
        <v>29280</v>
      </c>
      <c r="J23" s="354">
        <v>32695</v>
      </c>
      <c r="K23" s="354">
        <v>32948</v>
      </c>
      <c r="L23" s="354">
        <v>32945</v>
      </c>
      <c r="M23" s="354">
        <v>35422</v>
      </c>
    </row>
    <row r="24" spans="1:14" s="357" customFormat="1" ht="12.75" customHeight="1" x14ac:dyDescent="0.2">
      <c r="A24" s="361">
        <v>4</v>
      </c>
      <c r="B24" s="352" t="s">
        <v>315</v>
      </c>
      <c r="C24" s="7">
        <v>322068</v>
      </c>
      <c r="D24" s="7">
        <v>329818</v>
      </c>
      <c r="E24" s="7">
        <v>339590</v>
      </c>
      <c r="F24" s="7">
        <v>354101</v>
      </c>
      <c r="G24" s="7">
        <v>364437</v>
      </c>
      <c r="H24" s="7">
        <v>379700</v>
      </c>
      <c r="I24" s="7">
        <v>385649</v>
      </c>
      <c r="J24" s="7">
        <v>383564</v>
      </c>
      <c r="K24" s="7">
        <v>383195</v>
      </c>
      <c r="L24" s="7">
        <v>421193</v>
      </c>
      <c r="M24" s="7">
        <v>434712</v>
      </c>
      <c r="N24" s="114"/>
    </row>
    <row r="25" spans="1:14" s="114" customFormat="1" ht="22.5" customHeight="1" x14ac:dyDescent="0.2">
      <c r="A25" s="362">
        <v>41</v>
      </c>
      <c r="B25" s="358" t="s">
        <v>316</v>
      </c>
      <c r="C25" s="354">
        <v>126039</v>
      </c>
      <c r="D25" s="354">
        <v>127415</v>
      </c>
      <c r="E25" s="354">
        <v>128408</v>
      </c>
      <c r="F25" s="354">
        <v>129773</v>
      </c>
      <c r="G25" s="354">
        <v>131357</v>
      </c>
      <c r="H25" s="354">
        <v>134432</v>
      </c>
      <c r="I25" s="354">
        <v>133588</v>
      </c>
      <c r="J25" s="354">
        <v>134498</v>
      </c>
      <c r="K25" s="354">
        <v>131641</v>
      </c>
      <c r="L25" s="354">
        <v>137034</v>
      </c>
      <c r="M25" s="354">
        <v>134608</v>
      </c>
    </row>
    <row r="26" spans="1:14" s="114" customFormat="1" ht="12.75" customHeight="1" x14ac:dyDescent="0.2">
      <c r="A26" s="362">
        <v>42</v>
      </c>
      <c r="B26" s="347" t="s">
        <v>317</v>
      </c>
      <c r="C26" s="354">
        <v>73626</v>
      </c>
      <c r="D26" s="354">
        <v>76136</v>
      </c>
      <c r="E26" s="354">
        <v>79863</v>
      </c>
      <c r="F26" s="354">
        <v>85134</v>
      </c>
      <c r="G26" s="354">
        <v>86371</v>
      </c>
      <c r="H26" s="354">
        <v>88218</v>
      </c>
      <c r="I26" s="354">
        <v>88739</v>
      </c>
      <c r="J26" s="354">
        <v>86178</v>
      </c>
      <c r="K26" s="354">
        <v>88505</v>
      </c>
      <c r="L26" s="354">
        <v>101022</v>
      </c>
      <c r="M26" s="354">
        <v>108751</v>
      </c>
      <c r="N26" s="357"/>
    </row>
    <row r="27" spans="1:14" s="114" customFormat="1" ht="24.75" customHeight="1" x14ac:dyDescent="0.2">
      <c r="A27" s="362">
        <v>43</v>
      </c>
      <c r="B27" s="347" t="s">
        <v>318</v>
      </c>
      <c r="C27" s="354">
        <v>92425</v>
      </c>
      <c r="D27" s="354">
        <v>94203</v>
      </c>
      <c r="E27" s="354">
        <v>97173</v>
      </c>
      <c r="F27" s="354">
        <v>102609</v>
      </c>
      <c r="G27" s="354">
        <v>107467</v>
      </c>
      <c r="H27" s="354">
        <v>112889</v>
      </c>
      <c r="I27" s="354">
        <v>116133</v>
      </c>
      <c r="J27" s="354">
        <v>114428</v>
      </c>
      <c r="K27" s="354">
        <v>113739</v>
      </c>
      <c r="L27" s="354">
        <v>126169</v>
      </c>
      <c r="M27" s="354">
        <v>129618</v>
      </c>
    </row>
    <row r="28" spans="1:14" s="114" customFormat="1" ht="12.75" customHeight="1" x14ac:dyDescent="0.2">
      <c r="A28" s="362">
        <v>44</v>
      </c>
      <c r="B28" s="347" t="s">
        <v>319</v>
      </c>
      <c r="C28" s="354">
        <v>29978</v>
      </c>
      <c r="D28" s="354">
        <v>32064</v>
      </c>
      <c r="E28" s="354">
        <v>34146</v>
      </c>
      <c r="F28" s="354">
        <v>36585</v>
      </c>
      <c r="G28" s="354">
        <v>39242</v>
      </c>
      <c r="H28" s="354">
        <v>44161</v>
      </c>
      <c r="I28" s="354">
        <v>47189</v>
      </c>
      <c r="J28" s="354">
        <v>48460</v>
      </c>
      <c r="K28" s="354">
        <v>49310</v>
      </c>
      <c r="L28" s="354">
        <v>56968</v>
      </c>
      <c r="M28" s="354">
        <v>61735</v>
      </c>
    </row>
    <row r="29" spans="1:14" s="357" customFormat="1" ht="12.75" customHeight="1" x14ac:dyDescent="0.2">
      <c r="A29" s="361">
        <v>5</v>
      </c>
      <c r="B29" s="351" t="s">
        <v>320</v>
      </c>
      <c r="C29" s="7">
        <v>502616</v>
      </c>
      <c r="D29" s="7">
        <v>522200</v>
      </c>
      <c r="E29" s="7">
        <v>543846</v>
      </c>
      <c r="F29" s="7">
        <v>569034</v>
      </c>
      <c r="G29" s="7">
        <v>601609</v>
      </c>
      <c r="H29" s="7">
        <v>617409</v>
      </c>
      <c r="I29" s="7">
        <v>636383</v>
      </c>
      <c r="J29" s="7">
        <v>600680</v>
      </c>
      <c r="K29" s="7">
        <v>604817</v>
      </c>
      <c r="L29" s="7">
        <v>658740</v>
      </c>
      <c r="M29" s="7">
        <v>691852</v>
      </c>
      <c r="N29" s="114"/>
    </row>
    <row r="30" spans="1:14" s="114" customFormat="1" ht="12.75" customHeight="1" x14ac:dyDescent="0.2">
      <c r="A30" s="362">
        <v>51</v>
      </c>
      <c r="B30" s="347" t="s">
        <v>321</v>
      </c>
      <c r="C30" s="354">
        <v>127934</v>
      </c>
      <c r="D30" s="354">
        <v>134873</v>
      </c>
      <c r="E30" s="354">
        <v>143866</v>
      </c>
      <c r="F30" s="354">
        <v>152750</v>
      </c>
      <c r="G30" s="354">
        <v>166640</v>
      </c>
      <c r="H30" s="354">
        <v>172287</v>
      </c>
      <c r="I30" s="354">
        <v>175785</v>
      </c>
      <c r="J30" s="354">
        <v>149906</v>
      </c>
      <c r="K30" s="354">
        <v>151093</v>
      </c>
      <c r="L30" s="354">
        <v>174365</v>
      </c>
      <c r="M30" s="354">
        <v>186103</v>
      </c>
    </row>
    <row r="31" spans="1:14" s="126" customFormat="1" ht="12.75" customHeight="1" x14ac:dyDescent="0.2">
      <c r="A31" s="362">
        <v>52</v>
      </c>
      <c r="B31" s="347" t="s">
        <v>322</v>
      </c>
      <c r="C31" s="354">
        <v>254653</v>
      </c>
      <c r="D31" s="354">
        <v>263151</v>
      </c>
      <c r="E31" s="354">
        <v>270985</v>
      </c>
      <c r="F31" s="354">
        <v>280655</v>
      </c>
      <c r="G31" s="354">
        <v>291243</v>
      </c>
      <c r="H31" s="354">
        <v>298789</v>
      </c>
      <c r="I31" s="354">
        <v>309982</v>
      </c>
      <c r="J31" s="354">
        <v>295149</v>
      </c>
      <c r="K31" s="354">
        <v>299247</v>
      </c>
      <c r="L31" s="354">
        <v>320061</v>
      </c>
      <c r="M31" s="354">
        <v>331326</v>
      </c>
      <c r="N31" s="114"/>
    </row>
    <row r="32" spans="1:14" s="114" customFormat="1" ht="12.75" customHeight="1" x14ac:dyDescent="0.2">
      <c r="A32" s="362">
        <v>53</v>
      </c>
      <c r="B32" s="347" t="s">
        <v>323</v>
      </c>
      <c r="C32" s="354">
        <v>78127</v>
      </c>
      <c r="D32" s="354">
        <v>81286</v>
      </c>
      <c r="E32" s="354">
        <v>86092</v>
      </c>
      <c r="F32" s="354">
        <v>91219</v>
      </c>
      <c r="G32" s="354">
        <v>95144</v>
      </c>
      <c r="H32" s="354">
        <v>98128</v>
      </c>
      <c r="I32" s="354">
        <v>99748</v>
      </c>
      <c r="J32" s="354">
        <v>104516</v>
      </c>
      <c r="K32" s="354">
        <v>105485</v>
      </c>
      <c r="L32" s="354">
        <v>110716</v>
      </c>
      <c r="M32" s="354">
        <v>117247</v>
      </c>
    </row>
    <row r="33" spans="1:15" s="114" customFormat="1" ht="12.75" customHeight="1" x14ac:dyDescent="0.2">
      <c r="A33" s="362">
        <v>54</v>
      </c>
      <c r="B33" s="347" t="s">
        <v>324</v>
      </c>
      <c r="C33" s="354">
        <v>41902</v>
      </c>
      <c r="D33" s="354">
        <v>42890</v>
      </c>
      <c r="E33" s="354">
        <v>42903</v>
      </c>
      <c r="F33" s="354">
        <v>44410</v>
      </c>
      <c r="G33" s="354">
        <v>48582</v>
      </c>
      <c r="H33" s="354">
        <v>48205</v>
      </c>
      <c r="I33" s="354">
        <v>50868</v>
      </c>
      <c r="J33" s="354">
        <v>51109</v>
      </c>
      <c r="K33" s="354">
        <v>48992</v>
      </c>
      <c r="L33" s="354">
        <v>53598</v>
      </c>
      <c r="M33" s="354">
        <v>57176</v>
      </c>
      <c r="N33" s="357"/>
    </row>
    <row r="34" spans="1:15" s="357" customFormat="1" ht="16.5" customHeight="1" x14ac:dyDescent="0.2">
      <c r="A34" s="349">
        <v>6</v>
      </c>
      <c r="B34" s="351" t="s">
        <v>325</v>
      </c>
      <c r="C34" s="7">
        <v>30746</v>
      </c>
      <c r="D34" s="7">
        <v>31493</v>
      </c>
      <c r="E34" s="7">
        <v>32226</v>
      </c>
      <c r="F34" s="7">
        <v>32914</v>
      </c>
      <c r="G34" s="7">
        <v>33535</v>
      </c>
      <c r="H34" s="7">
        <v>36393</v>
      </c>
      <c r="I34" s="7">
        <v>36879</v>
      </c>
      <c r="J34" s="7">
        <v>39132</v>
      </c>
      <c r="K34" s="7">
        <v>36652</v>
      </c>
      <c r="L34" s="7">
        <v>37073</v>
      </c>
      <c r="M34" s="7">
        <v>37292</v>
      </c>
      <c r="N34" s="114"/>
    </row>
    <row r="35" spans="1:15" s="114" customFormat="1" ht="21.75" customHeight="1" x14ac:dyDescent="0.2">
      <c r="A35" s="355">
        <v>61</v>
      </c>
      <c r="B35" s="347" t="s">
        <v>326</v>
      </c>
      <c r="C35" s="354">
        <v>22187</v>
      </c>
      <c r="D35" s="354">
        <v>23060</v>
      </c>
      <c r="E35" s="354">
        <v>23476</v>
      </c>
      <c r="F35" s="354">
        <v>24249</v>
      </c>
      <c r="G35" s="354">
        <v>24932</v>
      </c>
      <c r="H35" s="354">
        <v>27605</v>
      </c>
      <c r="I35" s="354">
        <v>28319</v>
      </c>
      <c r="J35" s="354">
        <v>30718</v>
      </c>
      <c r="K35" s="354">
        <v>29429</v>
      </c>
      <c r="L35" s="354">
        <v>29294</v>
      </c>
      <c r="M35" s="354">
        <v>29598</v>
      </c>
    </row>
    <row r="36" spans="1:15" s="114" customFormat="1" ht="22.5" customHeight="1" x14ac:dyDescent="0.2">
      <c r="A36" s="355">
        <v>62</v>
      </c>
      <c r="B36" s="347" t="s">
        <v>327</v>
      </c>
      <c r="C36" s="354">
        <v>8559</v>
      </c>
      <c r="D36" s="354">
        <v>8433</v>
      </c>
      <c r="E36" s="354">
        <v>8750</v>
      </c>
      <c r="F36" s="354">
        <v>8665</v>
      </c>
      <c r="G36" s="354">
        <v>8603</v>
      </c>
      <c r="H36" s="354">
        <v>8788</v>
      </c>
      <c r="I36" s="354">
        <v>8560</v>
      </c>
      <c r="J36" s="354">
        <v>8414</v>
      </c>
      <c r="K36" s="354">
        <v>7223</v>
      </c>
      <c r="L36" s="354">
        <v>7779</v>
      </c>
      <c r="M36" s="354">
        <v>7694</v>
      </c>
    </row>
    <row r="37" spans="1:15" s="357" customFormat="1" ht="12.75" customHeight="1" x14ac:dyDescent="0.2">
      <c r="A37" s="349">
        <v>7</v>
      </c>
      <c r="B37" s="351" t="s">
        <v>328</v>
      </c>
      <c r="C37" s="7">
        <v>360756</v>
      </c>
      <c r="D37" s="7">
        <v>368809</v>
      </c>
      <c r="E37" s="7">
        <v>376388</v>
      </c>
      <c r="F37" s="7">
        <v>384741</v>
      </c>
      <c r="G37" s="7">
        <v>400615</v>
      </c>
      <c r="H37" s="7">
        <v>413669</v>
      </c>
      <c r="I37" s="7">
        <v>416319</v>
      </c>
      <c r="J37" s="7">
        <v>417902</v>
      </c>
      <c r="K37" s="7">
        <v>412413</v>
      </c>
      <c r="L37" s="7">
        <v>440677</v>
      </c>
      <c r="M37" s="7">
        <v>457733</v>
      </c>
      <c r="N37" s="114"/>
      <c r="O37" s="114"/>
    </row>
    <row r="38" spans="1:15" s="114" customFormat="1" ht="12.75" customHeight="1" x14ac:dyDescent="0.2">
      <c r="A38" s="355">
        <v>71</v>
      </c>
      <c r="B38" s="347" t="s">
        <v>329</v>
      </c>
      <c r="C38" s="354">
        <v>97722</v>
      </c>
      <c r="D38" s="354">
        <v>98146</v>
      </c>
      <c r="E38" s="354">
        <v>100428</v>
      </c>
      <c r="F38" s="354">
        <v>103664</v>
      </c>
      <c r="G38" s="354">
        <v>110634</v>
      </c>
      <c r="H38" s="354">
        <v>116374</v>
      </c>
      <c r="I38" s="354">
        <v>121288</v>
      </c>
      <c r="J38" s="354">
        <v>126443</v>
      </c>
      <c r="K38" s="354">
        <v>125656</v>
      </c>
      <c r="L38" s="354">
        <v>137470</v>
      </c>
      <c r="M38" s="354">
        <v>149415</v>
      </c>
    </row>
    <row r="39" spans="1:15" s="114" customFormat="1" ht="12.75" customHeight="1" x14ac:dyDescent="0.2">
      <c r="A39" s="355">
        <v>72</v>
      </c>
      <c r="B39" s="347" t="s">
        <v>330</v>
      </c>
      <c r="C39" s="354">
        <v>99982</v>
      </c>
      <c r="D39" s="354">
        <v>102263</v>
      </c>
      <c r="E39" s="354">
        <v>104231</v>
      </c>
      <c r="F39" s="354">
        <v>106329</v>
      </c>
      <c r="G39" s="354">
        <v>110705</v>
      </c>
      <c r="H39" s="354">
        <v>114993</v>
      </c>
      <c r="I39" s="354">
        <v>114006</v>
      </c>
      <c r="J39" s="354">
        <v>111881</v>
      </c>
      <c r="K39" s="354">
        <v>110688</v>
      </c>
      <c r="L39" s="354">
        <v>117004</v>
      </c>
      <c r="M39" s="354">
        <v>122278</v>
      </c>
      <c r="N39" s="357"/>
    </row>
    <row r="40" spans="1:15" s="114" customFormat="1" ht="23.25" customHeight="1" x14ac:dyDescent="0.2">
      <c r="A40" s="355">
        <v>73</v>
      </c>
      <c r="B40" s="347" t="s">
        <v>331</v>
      </c>
      <c r="C40" s="354">
        <v>18801</v>
      </c>
      <c r="D40" s="354">
        <v>19495</v>
      </c>
      <c r="E40" s="354">
        <v>19592</v>
      </c>
      <c r="F40" s="354">
        <v>19618</v>
      </c>
      <c r="G40" s="354">
        <v>20340</v>
      </c>
      <c r="H40" s="354">
        <v>20903</v>
      </c>
      <c r="I40" s="354">
        <v>22916</v>
      </c>
      <c r="J40" s="354">
        <v>23331</v>
      </c>
      <c r="K40" s="354">
        <v>20621</v>
      </c>
      <c r="L40" s="354">
        <v>24295</v>
      </c>
      <c r="M40" s="354">
        <v>23570</v>
      </c>
    </row>
    <row r="41" spans="1:15" s="60" customFormat="1" ht="12.75" customHeight="1" x14ac:dyDescent="0.2">
      <c r="A41" s="355">
        <v>74</v>
      </c>
      <c r="B41" s="347" t="s">
        <v>332</v>
      </c>
      <c r="C41" s="354">
        <v>33106</v>
      </c>
      <c r="D41" s="354">
        <v>33942</v>
      </c>
      <c r="E41" s="354">
        <v>34311</v>
      </c>
      <c r="F41" s="354">
        <v>34549</v>
      </c>
      <c r="G41" s="354">
        <v>35590</v>
      </c>
      <c r="H41" s="354">
        <v>37607</v>
      </c>
      <c r="I41" s="354">
        <v>38478</v>
      </c>
      <c r="J41" s="354">
        <v>39559</v>
      </c>
      <c r="K41" s="354">
        <v>39353</v>
      </c>
      <c r="L41" s="354">
        <v>42499</v>
      </c>
      <c r="M41" s="354">
        <v>45755</v>
      </c>
      <c r="N41" s="114"/>
      <c r="O41" s="114"/>
    </row>
    <row r="42" spans="1:15" s="60" customFormat="1" ht="22.5" customHeight="1" x14ac:dyDescent="0.2">
      <c r="A42" s="355">
        <v>75</v>
      </c>
      <c r="B42" s="347" t="s">
        <v>333</v>
      </c>
      <c r="C42" s="354">
        <v>111145</v>
      </c>
      <c r="D42" s="354">
        <v>114963</v>
      </c>
      <c r="E42" s="354">
        <v>117826</v>
      </c>
      <c r="F42" s="354">
        <v>120581</v>
      </c>
      <c r="G42" s="354">
        <v>123346</v>
      </c>
      <c r="H42" s="354">
        <v>123792</v>
      </c>
      <c r="I42" s="354">
        <v>119631</v>
      </c>
      <c r="J42" s="354">
        <v>116688</v>
      </c>
      <c r="K42" s="354">
        <v>116095</v>
      </c>
      <c r="L42" s="354">
        <v>119409</v>
      </c>
      <c r="M42" s="354">
        <v>116715</v>
      </c>
      <c r="N42" s="114"/>
      <c r="O42" s="114"/>
    </row>
    <row r="43" spans="1:15" s="117" customFormat="1" ht="12.75" customHeight="1" x14ac:dyDescent="0.2">
      <c r="A43" s="349">
        <v>8</v>
      </c>
      <c r="B43" s="351" t="s">
        <v>334</v>
      </c>
      <c r="C43" s="7">
        <v>264446</v>
      </c>
      <c r="D43" s="7">
        <v>274804</v>
      </c>
      <c r="E43" s="7">
        <v>280377</v>
      </c>
      <c r="F43" s="7">
        <v>291313</v>
      </c>
      <c r="G43" s="7">
        <v>307015</v>
      </c>
      <c r="H43" s="7">
        <v>315599</v>
      </c>
      <c r="I43" s="7">
        <v>307042</v>
      </c>
      <c r="J43" s="7">
        <v>302090</v>
      </c>
      <c r="K43" s="7">
        <v>298377</v>
      </c>
      <c r="L43" s="7">
        <v>315144</v>
      </c>
      <c r="M43" s="7">
        <v>324386</v>
      </c>
      <c r="N43" s="114"/>
      <c r="O43" s="357"/>
    </row>
    <row r="44" spans="1:15" s="60" customFormat="1" ht="12.75" customHeight="1" x14ac:dyDescent="0.2">
      <c r="A44" s="355">
        <v>81</v>
      </c>
      <c r="B44" s="347" t="s">
        <v>335</v>
      </c>
      <c r="C44" s="354">
        <v>136624</v>
      </c>
      <c r="D44" s="354">
        <v>142396</v>
      </c>
      <c r="E44" s="354">
        <v>144184</v>
      </c>
      <c r="F44" s="354">
        <v>150285</v>
      </c>
      <c r="G44" s="354">
        <v>155358</v>
      </c>
      <c r="H44" s="354">
        <v>157097</v>
      </c>
      <c r="I44" s="354">
        <v>147320</v>
      </c>
      <c r="J44" s="354">
        <v>142969</v>
      </c>
      <c r="K44" s="354">
        <v>140883</v>
      </c>
      <c r="L44" s="354">
        <v>149878</v>
      </c>
      <c r="M44" s="354">
        <v>150252</v>
      </c>
      <c r="N44" s="357"/>
      <c r="O44" s="114"/>
    </row>
    <row r="45" spans="1:15" s="60" customFormat="1" ht="12.75" customHeight="1" x14ac:dyDescent="0.2">
      <c r="A45" s="355">
        <v>82</v>
      </c>
      <c r="B45" s="347" t="s">
        <v>336</v>
      </c>
      <c r="C45" s="354">
        <v>25175</v>
      </c>
      <c r="D45" s="354">
        <v>25968</v>
      </c>
      <c r="E45" s="354">
        <v>27366</v>
      </c>
      <c r="F45" s="354">
        <v>29220</v>
      </c>
      <c r="G45" s="354">
        <v>33912</v>
      </c>
      <c r="H45" s="354">
        <v>37327</v>
      </c>
      <c r="I45" s="354">
        <v>37999</v>
      </c>
      <c r="J45" s="354">
        <v>37725</v>
      </c>
      <c r="K45" s="354">
        <v>36829</v>
      </c>
      <c r="L45" s="354">
        <v>38654</v>
      </c>
      <c r="M45" s="354">
        <v>40754</v>
      </c>
      <c r="N45" s="114"/>
      <c r="O45" s="114"/>
    </row>
    <row r="46" spans="1:15" s="60" customFormat="1" ht="12.75" customHeight="1" x14ac:dyDescent="0.2">
      <c r="A46" s="355">
        <v>83</v>
      </c>
      <c r="B46" s="347" t="s">
        <v>337</v>
      </c>
      <c r="C46" s="354">
        <v>102647</v>
      </c>
      <c r="D46" s="354">
        <v>106440</v>
      </c>
      <c r="E46" s="354">
        <v>108827</v>
      </c>
      <c r="F46" s="354">
        <v>111808</v>
      </c>
      <c r="G46" s="354">
        <v>117745</v>
      </c>
      <c r="H46" s="354">
        <v>121175</v>
      </c>
      <c r="I46" s="354">
        <v>121723</v>
      </c>
      <c r="J46" s="354">
        <v>121396</v>
      </c>
      <c r="K46" s="354">
        <v>120665</v>
      </c>
      <c r="L46" s="354">
        <v>126612</v>
      </c>
      <c r="M46" s="354">
        <v>133380</v>
      </c>
      <c r="N46" s="126"/>
      <c r="O46" s="114"/>
    </row>
    <row r="47" spans="1:15" s="117" customFormat="1" ht="12.75" customHeight="1" x14ac:dyDescent="0.2">
      <c r="A47" s="349">
        <v>9</v>
      </c>
      <c r="B47" s="351" t="s">
        <v>338</v>
      </c>
      <c r="C47" s="7">
        <v>308516</v>
      </c>
      <c r="D47" s="7">
        <v>322924</v>
      </c>
      <c r="E47" s="7">
        <v>341417</v>
      </c>
      <c r="F47" s="7">
        <v>366149</v>
      </c>
      <c r="G47" s="7">
        <v>391370</v>
      </c>
      <c r="H47" s="7">
        <v>413348</v>
      </c>
      <c r="I47" s="7">
        <v>422064</v>
      </c>
      <c r="J47" s="7">
        <v>411879</v>
      </c>
      <c r="K47" s="7">
        <v>420318</v>
      </c>
      <c r="L47" s="7">
        <v>444590</v>
      </c>
      <c r="M47" s="7">
        <v>477160</v>
      </c>
      <c r="N47" s="114"/>
      <c r="O47" s="114"/>
    </row>
    <row r="48" spans="1:15" s="60" customFormat="1" ht="12.75" customHeight="1" x14ac:dyDescent="0.2">
      <c r="A48" s="355">
        <v>91</v>
      </c>
      <c r="B48" s="347" t="s">
        <v>339</v>
      </c>
      <c r="C48" s="354">
        <v>119321</v>
      </c>
      <c r="D48" s="354">
        <v>123993</v>
      </c>
      <c r="E48" s="354">
        <v>125174</v>
      </c>
      <c r="F48" s="354">
        <v>130002</v>
      </c>
      <c r="G48" s="354">
        <v>134282</v>
      </c>
      <c r="H48" s="354">
        <v>135743</v>
      </c>
      <c r="I48" s="354">
        <v>138855</v>
      </c>
      <c r="J48" s="354">
        <v>134415</v>
      </c>
      <c r="K48" s="354">
        <v>133230</v>
      </c>
      <c r="L48" s="354">
        <v>140521</v>
      </c>
      <c r="M48" s="354">
        <v>151717</v>
      </c>
      <c r="N48" s="114"/>
      <c r="O48" s="114"/>
    </row>
    <row r="49" spans="1:15" s="60" customFormat="1" ht="12.75" customHeight="1" x14ac:dyDescent="0.2">
      <c r="A49" s="355">
        <v>92</v>
      </c>
      <c r="B49" s="347" t="s">
        <v>340</v>
      </c>
      <c r="C49" s="354">
        <v>22063</v>
      </c>
      <c r="D49" s="354">
        <v>24043</v>
      </c>
      <c r="E49" s="354">
        <v>25268</v>
      </c>
      <c r="F49" s="354">
        <v>28435</v>
      </c>
      <c r="G49" s="354">
        <v>28434</v>
      </c>
      <c r="H49" s="354">
        <v>29855</v>
      </c>
      <c r="I49" s="354">
        <v>31428</v>
      </c>
      <c r="J49" s="354">
        <v>33347</v>
      </c>
      <c r="K49" s="354">
        <v>31818</v>
      </c>
      <c r="L49" s="354">
        <v>37089</v>
      </c>
      <c r="M49" s="354">
        <v>41365</v>
      </c>
      <c r="N49" s="357"/>
      <c r="O49" s="114"/>
    </row>
    <row r="50" spans="1:15" s="60" customFormat="1" ht="12.75" customHeight="1" x14ac:dyDescent="0.2">
      <c r="A50" s="355">
        <v>93</v>
      </c>
      <c r="B50" s="347" t="s">
        <v>341</v>
      </c>
      <c r="C50" s="354">
        <v>76058</v>
      </c>
      <c r="D50" s="354">
        <v>80191</v>
      </c>
      <c r="E50" s="354">
        <v>83184</v>
      </c>
      <c r="F50" s="354">
        <v>89988</v>
      </c>
      <c r="G50" s="354">
        <v>96411</v>
      </c>
      <c r="H50" s="354">
        <v>98575</v>
      </c>
      <c r="I50" s="354">
        <v>99099</v>
      </c>
      <c r="J50" s="354">
        <v>99281</v>
      </c>
      <c r="K50" s="354">
        <v>98648</v>
      </c>
      <c r="L50" s="354">
        <v>103533</v>
      </c>
      <c r="M50" s="354">
        <v>109965</v>
      </c>
      <c r="N50" s="114"/>
      <c r="O50" s="357"/>
    </row>
    <row r="51" spans="1:15" s="60" customFormat="1" ht="12.75" customHeight="1" x14ac:dyDescent="0.2">
      <c r="A51" s="355">
        <v>94</v>
      </c>
      <c r="B51" s="347" t="s">
        <v>342</v>
      </c>
      <c r="C51" s="354">
        <v>31531</v>
      </c>
      <c r="D51" s="354">
        <v>32711</v>
      </c>
      <c r="E51" s="354">
        <v>35463</v>
      </c>
      <c r="F51" s="354">
        <v>37507</v>
      </c>
      <c r="G51" s="354">
        <v>39968</v>
      </c>
      <c r="H51" s="354">
        <v>43788</v>
      </c>
      <c r="I51" s="354">
        <v>45734</v>
      </c>
      <c r="J51" s="354">
        <v>38348</v>
      </c>
      <c r="K51" s="354">
        <v>39756</v>
      </c>
      <c r="L51" s="354">
        <v>48668</v>
      </c>
      <c r="M51" s="354">
        <v>58102</v>
      </c>
      <c r="N51" s="114"/>
      <c r="O51" s="114"/>
    </row>
    <row r="52" spans="1:15" s="60" customFormat="1" ht="12.75" customHeight="1" x14ac:dyDescent="0.2">
      <c r="A52" s="355">
        <v>95</v>
      </c>
      <c r="B52" s="347" t="s">
        <v>343</v>
      </c>
      <c r="C52" s="354">
        <v>2538</v>
      </c>
      <c r="D52" s="354">
        <v>2668</v>
      </c>
      <c r="E52" s="354">
        <v>2669</v>
      </c>
      <c r="F52" s="354">
        <v>2817</v>
      </c>
      <c r="G52" s="354">
        <v>2793</v>
      </c>
      <c r="H52" s="354">
        <v>2886</v>
      </c>
      <c r="I52" s="354">
        <v>2899</v>
      </c>
      <c r="J52" s="354">
        <v>2689</v>
      </c>
      <c r="K52" s="354">
        <v>2613</v>
      </c>
      <c r="L52" s="354">
        <v>2616</v>
      </c>
      <c r="M52" s="354">
        <v>2716</v>
      </c>
      <c r="N52" s="357"/>
      <c r="O52" s="114"/>
    </row>
    <row r="53" spans="1:15" s="60" customFormat="1" ht="12.75" customHeight="1" x14ac:dyDescent="0.2">
      <c r="A53" s="355">
        <v>96</v>
      </c>
      <c r="B53" s="347" t="s">
        <v>344</v>
      </c>
      <c r="C53" s="354">
        <v>57005</v>
      </c>
      <c r="D53" s="354">
        <v>59318</v>
      </c>
      <c r="E53" s="354">
        <v>69659</v>
      </c>
      <c r="F53" s="354">
        <v>77400</v>
      </c>
      <c r="G53" s="354">
        <v>89482</v>
      </c>
      <c r="H53" s="354">
        <v>102501</v>
      </c>
      <c r="I53" s="354">
        <v>104049</v>
      </c>
      <c r="J53" s="354">
        <v>103799</v>
      </c>
      <c r="K53" s="354">
        <v>114253</v>
      </c>
      <c r="L53" s="354">
        <v>112163</v>
      </c>
      <c r="M53" s="354">
        <v>113295</v>
      </c>
      <c r="N53" s="114"/>
      <c r="O53" s="114"/>
    </row>
    <row r="54" spans="1:15" s="60" customFormat="1" ht="12.75" customHeight="1" x14ac:dyDescent="0.2">
      <c r="A54" s="363" t="s">
        <v>345</v>
      </c>
      <c r="B54" s="346"/>
      <c r="C54" s="7">
        <v>1871</v>
      </c>
      <c r="D54" s="7">
        <v>1789</v>
      </c>
      <c r="E54" s="7">
        <v>1991</v>
      </c>
      <c r="F54" s="7">
        <v>2376</v>
      </c>
      <c r="G54" s="7">
        <v>2397</v>
      </c>
      <c r="H54" s="7">
        <v>1959</v>
      </c>
      <c r="I54" s="7">
        <v>2102</v>
      </c>
      <c r="J54" s="7">
        <v>2152</v>
      </c>
      <c r="K54" s="7">
        <v>2658</v>
      </c>
      <c r="L54" s="7">
        <v>2839</v>
      </c>
      <c r="M54" s="7">
        <v>2640</v>
      </c>
      <c r="N54" s="114"/>
      <c r="O54" s="114"/>
    </row>
    <row r="55" spans="1:15" s="60" customFormat="1" ht="12.75" customHeight="1" x14ac:dyDescent="0.2">
      <c r="A55" s="451" t="s">
        <v>137</v>
      </c>
      <c r="B55" s="452"/>
      <c r="C55" s="453"/>
      <c r="D55" s="453"/>
      <c r="E55" s="454"/>
      <c r="F55" s="454"/>
      <c r="G55" s="454"/>
      <c r="H55" s="454"/>
      <c r="I55" s="454"/>
      <c r="J55" s="454"/>
      <c r="K55" s="454"/>
      <c r="L55" s="454"/>
      <c r="M55" s="454"/>
      <c r="N55" s="114"/>
      <c r="O55" s="114"/>
    </row>
    <row r="56" spans="1:15" s="60" customFormat="1" ht="15" customHeight="1" x14ac:dyDescent="0.2">
      <c r="O56" s="357"/>
    </row>
    <row r="57" spans="1:15" ht="10.5" customHeight="1" x14ac:dyDescent="0.2">
      <c r="B57" s="198"/>
      <c r="C57" s="198"/>
      <c r="D57" s="198"/>
      <c r="E57" s="198"/>
      <c r="F57" s="198"/>
      <c r="G57" s="198"/>
      <c r="H57" s="198"/>
      <c r="I57" s="198"/>
      <c r="J57" s="198"/>
      <c r="K57" s="198"/>
      <c r="L57" s="342"/>
      <c r="M57" s="364"/>
      <c r="N57" s="60"/>
      <c r="O57" s="114"/>
    </row>
    <row r="58" spans="1:15" ht="15" customHeight="1" x14ac:dyDescent="0.2">
      <c r="B58" s="198"/>
      <c r="N58" s="117"/>
      <c r="O58" s="114"/>
    </row>
    <row r="59" spans="1:15" x14ac:dyDescent="0.2">
      <c r="N59" s="60"/>
      <c r="O59" s="114"/>
    </row>
    <row r="60" spans="1:15" x14ac:dyDescent="0.2">
      <c r="N60" s="60"/>
      <c r="O60" s="114"/>
    </row>
    <row r="61" spans="1:15" x14ac:dyDescent="0.2">
      <c r="N61" s="60"/>
      <c r="O61" s="357"/>
    </row>
    <row r="62" spans="1:15" x14ac:dyDescent="0.2">
      <c r="N62" s="117"/>
      <c r="O62" s="114"/>
    </row>
    <row r="63" spans="1:15" x14ac:dyDescent="0.2">
      <c r="N63" s="60"/>
      <c r="O63" s="126"/>
    </row>
    <row r="64" spans="1:15" x14ac:dyDescent="0.2">
      <c r="N64" s="60"/>
      <c r="O64" s="114"/>
    </row>
    <row r="65" spans="14:15" x14ac:dyDescent="0.2">
      <c r="N65" s="60"/>
      <c r="O65" s="114"/>
    </row>
    <row r="66" spans="14:15" x14ac:dyDescent="0.2">
      <c r="N66" s="60"/>
      <c r="O66" s="357"/>
    </row>
    <row r="67" spans="14:15" x14ac:dyDescent="0.2">
      <c r="N67" s="60"/>
      <c r="O67" s="114"/>
    </row>
    <row r="68" spans="14:15" x14ac:dyDescent="0.2">
      <c r="N68" s="60"/>
      <c r="O68" s="114"/>
    </row>
    <row r="69" spans="14:15" x14ac:dyDescent="0.2">
      <c r="N69" s="60"/>
      <c r="O69" s="357"/>
    </row>
    <row r="70" spans="14:15" x14ac:dyDescent="0.2">
      <c r="N70" s="60"/>
      <c r="O70" s="114"/>
    </row>
    <row r="71" spans="14:15" x14ac:dyDescent="0.2">
      <c r="N71" s="60"/>
      <c r="O71" s="114"/>
    </row>
    <row r="72" spans="14:15" x14ac:dyDescent="0.2">
      <c r="O72" s="114"/>
    </row>
    <row r="73" spans="14:15" x14ac:dyDescent="0.2">
      <c r="O73" s="60"/>
    </row>
    <row r="74" spans="14:15" x14ac:dyDescent="0.2">
      <c r="O74" s="60"/>
    </row>
    <row r="75" spans="14:15" x14ac:dyDescent="0.2">
      <c r="O75" s="117"/>
    </row>
    <row r="76" spans="14:15" x14ac:dyDescent="0.2">
      <c r="O76" s="60"/>
    </row>
    <row r="77" spans="14:15" x14ac:dyDescent="0.2">
      <c r="O77" s="60"/>
    </row>
    <row r="78" spans="14:15" x14ac:dyDescent="0.2">
      <c r="O78" s="60"/>
    </row>
    <row r="79" spans="14:15" x14ac:dyDescent="0.2">
      <c r="O79" s="117"/>
    </row>
    <row r="80" spans="14:15" x14ac:dyDescent="0.2">
      <c r="O80" s="60"/>
    </row>
    <row r="81" spans="15:15" x14ac:dyDescent="0.2">
      <c r="O81" s="60"/>
    </row>
    <row r="82" spans="15:15" x14ac:dyDescent="0.2">
      <c r="O82" s="60"/>
    </row>
    <row r="83" spans="15:15" x14ac:dyDescent="0.2">
      <c r="O83" s="60"/>
    </row>
    <row r="84" spans="15:15" x14ac:dyDescent="0.2">
      <c r="O84" s="60"/>
    </row>
    <row r="85" spans="15:15" x14ac:dyDescent="0.2">
      <c r="O85" s="60"/>
    </row>
    <row r="86" spans="15:15" x14ac:dyDescent="0.2">
      <c r="O86" s="60"/>
    </row>
    <row r="87" spans="15:15" x14ac:dyDescent="0.2">
      <c r="O87" s="60"/>
    </row>
    <row r="88" spans="15:15" x14ac:dyDescent="0.2">
      <c r="O88" s="60"/>
    </row>
  </sheetData>
  <mergeCells count="1">
    <mergeCell ref="A1:M1"/>
  </mergeCells>
  <conditionalFormatting sqref="A1 A57:B57 A2:C4 B55 A58:C1048576 C7:G53 A5:L6 C54:L55 P4:XFD77 N19:N78 N1:XFD3 O36:O88 N96:N1048576 O78:XFD1048576">
    <cfRule type="cellIs" dxfId="844" priority="43" operator="equal">
      <formula>0</formula>
    </cfRule>
  </conditionalFormatting>
  <conditionalFormatting sqref="C55">
    <cfRule type="cellIs" dxfId="843" priority="42" operator="equal">
      <formula>0</formula>
    </cfRule>
  </conditionalFormatting>
  <conditionalFormatting sqref="A55">
    <cfRule type="cellIs" dxfId="842" priority="41" operator="equal">
      <formula>0</formula>
    </cfRule>
  </conditionalFormatting>
  <conditionalFormatting sqref="E2:E4 E58:E1048576 F4:G4">
    <cfRule type="cellIs" dxfId="841" priority="40" operator="equal">
      <formula>0</formula>
    </cfRule>
  </conditionalFormatting>
  <conditionalFormatting sqref="D2:D4 D58:D1048576">
    <cfRule type="cellIs" dxfId="840" priority="39" operator="equal">
      <formula>0</formula>
    </cfRule>
  </conditionalFormatting>
  <conditionalFormatting sqref="D55">
    <cfRule type="cellIs" dxfId="839" priority="38" operator="equal">
      <formula>0</formula>
    </cfRule>
  </conditionalFormatting>
  <conditionalFormatting sqref="G55">
    <cfRule type="cellIs" dxfId="838" priority="37" operator="equal">
      <formula>0</formula>
    </cfRule>
  </conditionalFormatting>
  <conditionalFormatting sqref="G2:G3 G58:G1048576">
    <cfRule type="cellIs" dxfId="837" priority="36" operator="equal">
      <formula>0</formula>
    </cfRule>
  </conditionalFormatting>
  <conditionalFormatting sqref="F55">
    <cfRule type="cellIs" dxfId="836" priority="35" operator="equal">
      <formula>0</formula>
    </cfRule>
  </conditionalFormatting>
  <conditionalFormatting sqref="F2:F3 F58:F1048576">
    <cfRule type="cellIs" dxfId="835" priority="34" operator="equal">
      <formula>0</formula>
    </cfRule>
  </conditionalFormatting>
  <conditionalFormatting sqref="H4">
    <cfRule type="cellIs" dxfId="834" priority="33" operator="equal">
      <formula>0</formula>
    </cfRule>
  </conditionalFormatting>
  <conditionalFormatting sqref="H7:H53">
    <cfRule type="cellIs" dxfId="833" priority="32" operator="equal">
      <formula>0</formula>
    </cfRule>
  </conditionalFormatting>
  <conditionalFormatting sqref="H55">
    <cfRule type="cellIs" dxfId="832" priority="31" operator="equal">
      <formula>0</formula>
    </cfRule>
  </conditionalFormatting>
  <conditionalFormatting sqref="H2:H3 H58:H1048576">
    <cfRule type="cellIs" dxfId="831" priority="30" operator="equal">
      <formula>0</formula>
    </cfRule>
  </conditionalFormatting>
  <conditionalFormatting sqref="I4">
    <cfRule type="cellIs" dxfId="830" priority="29" operator="equal">
      <formula>0</formula>
    </cfRule>
  </conditionalFormatting>
  <conditionalFormatting sqref="I7:I53">
    <cfRule type="cellIs" dxfId="829" priority="28" operator="equal">
      <formula>0</formula>
    </cfRule>
  </conditionalFormatting>
  <conditionalFormatting sqref="I55">
    <cfRule type="cellIs" dxfId="828" priority="27" operator="equal">
      <formula>0</formula>
    </cfRule>
  </conditionalFormatting>
  <conditionalFormatting sqref="I2:I3 I58:I1048576">
    <cfRule type="cellIs" dxfId="827" priority="26" operator="equal">
      <formula>0</formula>
    </cfRule>
  </conditionalFormatting>
  <conditionalFormatting sqref="J7:J53">
    <cfRule type="cellIs" dxfId="826" priority="21" operator="equal">
      <formula>0</formula>
    </cfRule>
  </conditionalFormatting>
  <conditionalFormatting sqref="J4">
    <cfRule type="cellIs" dxfId="825" priority="22" operator="equal">
      <formula>0</formula>
    </cfRule>
  </conditionalFormatting>
  <conditionalFormatting sqref="J55">
    <cfRule type="cellIs" dxfId="824" priority="20" operator="equal">
      <formula>0</formula>
    </cfRule>
  </conditionalFormatting>
  <conditionalFormatting sqref="J2:J3 J58:J1048576">
    <cfRule type="cellIs" dxfId="823" priority="19" operator="equal">
      <formula>0</formula>
    </cfRule>
  </conditionalFormatting>
  <conditionalFormatting sqref="K4">
    <cfRule type="cellIs" dxfId="822" priority="18" operator="equal">
      <formula>0</formula>
    </cfRule>
  </conditionalFormatting>
  <conditionalFormatting sqref="K7:K53">
    <cfRule type="cellIs" dxfId="821" priority="17" operator="equal">
      <formula>0</formula>
    </cfRule>
  </conditionalFormatting>
  <conditionalFormatting sqref="K55">
    <cfRule type="cellIs" dxfId="820" priority="16" operator="equal">
      <formula>0</formula>
    </cfRule>
  </conditionalFormatting>
  <conditionalFormatting sqref="K2:K3 K58:K1048576">
    <cfRule type="cellIs" dxfId="819" priority="15" operator="equal">
      <formula>0</formula>
    </cfRule>
  </conditionalFormatting>
  <conditionalFormatting sqref="L4">
    <cfRule type="cellIs" dxfId="818" priority="14" operator="equal">
      <formula>0</formula>
    </cfRule>
  </conditionalFormatting>
  <conditionalFormatting sqref="L7:L53">
    <cfRule type="cellIs" dxfId="817" priority="13" operator="equal">
      <formula>0</formula>
    </cfRule>
  </conditionalFormatting>
  <conditionalFormatting sqref="L55">
    <cfRule type="cellIs" dxfId="816" priority="12" operator="equal">
      <formula>0</formula>
    </cfRule>
  </conditionalFormatting>
  <conditionalFormatting sqref="L2:L3 L58:L1048576">
    <cfRule type="cellIs" dxfId="815" priority="11" operator="equal">
      <formula>0</formula>
    </cfRule>
  </conditionalFormatting>
  <conditionalFormatting sqref="M5:M6 M54:M55">
    <cfRule type="cellIs" dxfId="814" priority="7" operator="equal">
      <formula>0</formula>
    </cfRule>
  </conditionalFormatting>
  <conditionalFormatting sqref="M4">
    <cfRule type="cellIs" dxfId="813" priority="6" operator="equal">
      <formula>0</formula>
    </cfRule>
  </conditionalFormatting>
  <conditionalFormatting sqref="M7:M53">
    <cfRule type="cellIs" dxfId="812" priority="5" operator="equal">
      <formula>0</formula>
    </cfRule>
  </conditionalFormatting>
  <conditionalFormatting sqref="M55">
    <cfRule type="cellIs" dxfId="811" priority="4" operator="equal">
      <formula>0</formula>
    </cfRule>
  </conditionalFormatting>
  <conditionalFormatting sqref="M2:M3 M58:M1048576">
    <cfRule type="cellIs" dxfId="810" priority="3" operator="equal">
      <formula>0</formula>
    </cfRule>
  </conditionalFormatting>
  <printOptions horizontalCentered="1"/>
  <pageMargins left="0.27559055118110237" right="0.27559055118110237" top="1.7716535433070868" bottom="0.47244094488188981" header="0.19685039370078741" footer="0.19685039370078741"/>
  <pageSetup paperSize="9" scale="74" orientation="portrait" r:id="rId1"/>
  <headerFooter>
    <oddHeader>&amp;C&amp;G</oddHeader>
  </headerFooter>
  <drawing r:id="rId2"/>
  <legacyDrawingHF r:id="rId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Folha20">
    <tabColor indexed="25"/>
    <pageSetUpPr fitToPage="1"/>
  </sheetPr>
  <dimension ref="A1:L331"/>
  <sheetViews>
    <sheetView showGridLines="0" workbookViewId="0">
      <selection sqref="A1:L1"/>
    </sheetView>
  </sheetViews>
  <sheetFormatPr defaultColWidth="9.140625" defaultRowHeight="17.25" customHeight="1" x14ac:dyDescent="0.2"/>
  <cols>
    <col min="1" max="1" width="29.7109375" style="46" customWidth="1"/>
    <col min="2" max="2" width="7.5703125" style="185" customWidth="1"/>
    <col min="3" max="13" width="7.5703125" style="46" customWidth="1"/>
    <col min="14" max="16384" width="9.140625" style="46"/>
  </cols>
  <sheetData>
    <row r="1" spans="1:12" s="39" customFormat="1" ht="28.5" customHeight="1" x14ac:dyDescent="0.2">
      <c r="A1" s="476" t="s">
        <v>379</v>
      </c>
      <c r="B1" s="476"/>
      <c r="C1" s="476"/>
      <c r="D1" s="476"/>
      <c r="E1" s="476"/>
      <c r="F1" s="476"/>
      <c r="G1" s="476"/>
      <c r="H1" s="476"/>
      <c r="I1" s="476"/>
      <c r="J1" s="476"/>
      <c r="K1" s="476"/>
      <c r="L1" s="476"/>
    </row>
    <row r="2" spans="1:12" s="41" customFormat="1" ht="15" customHeight="1" x14ac:dyDescent="0.2">
      <c r="A2" s="151"/>
      <c r="B2" s="151"/>
      <c r="C2" s="151"/>
      <c r="D2" s="151"/>
      <c r="E2" s="151"/>
      <c r="F2" s="151"/>
      <c r="G2" s="151"/>
      <c r="H2" s="151"/>
      <c r="I2" s="151"/>
      <c r="J2" s="151"/>
      <c r="K2" s="151"/>
      <c r="L2" s="151"/>
    </row>
    <row r="3" spans="1:12" s="41" customFormat="1" ht="15" customHeight="1" x14ac:dyDescent="0.2">
      <c r="A3" s="151" t="s">
        <v>14</v>
      </c>
      <c r="B3" s="151"/>
      <c r="C3" s="151"/>
      <c r="D3" s="151"/>
      <c r="E3" s="151"/>
      <c r="F3" s="151"/>
      <c r="G3" s="151"/>
      <c r="H3" s="151"/>
      <c r="I3" s="151"/>
      <c r="J3" s="151"/>
      <c r="K3" s="151"/>
      <c r="L3" s="151"/>
    </row>
    <row r="4" spans="1:12" s="44" customFormat="1" ht="28.5" customHeight="1" thickBot="1" x14ac:dyDescent="0.25">
      <c r="A4" s="153"/>
      <c r="B4" s="153">
        <v>2013</v>
      </c>
      <c r="C4" s="153">
        <v>2014</v>
      </c>
      <c r="D4" s="153">
        <v>2015</v>
      </c>
      <c r="E4" s="153">
        <v>2016</v>
      </c>
      <c r="F4" s="153">
        <v>2017</v>
      </c>
      <c r="G4" s="153">
        <v>2018</v>
      </c>
      <c r="H4" s="153">
        <v>2019</v>
      </c>
      <c r="I4" s="153">
        <v>2020</v>
      </c>
      <c r="J4" s="153">
        <v>2021</v>
      </c>
      <c r="K4" s="153">
        <v>2022</v>
      </c>
      <c r="L4" s="153">
        <v>2023</v>
      </c>
    </row>
    <row r="5" spans="1:12" s="44" customFormat="1" ht="19.5" customHeight="1" thickTop="1" x14ac:dyDescent="0.2">
      <c r="A5" s="17" t="s">
        <v>12</v>
      </c>
      <c r="B5" s="421">
        <v>2384121</v>
      </c>
      <c r="C5" s="421">
        <v>2458163</v>
      </c>
      <c r="D5" s="421">
        <v>2537653</v>
      </c>
      <c r="E5" s="421">
        <v>2641919</v>
      </c>
      <c r="F5" s="421">
        <v>2767521</v>
      </c>
      <c r="G5" s="421">
        <v>2877918</v>
      </c>
      <c r="H5" s="421">
        <v>2930482</v>
      </c>
      <c r="I5" s="421">
        <v>2902825</v>
      </c>
      <c r="J5" s="421">
        <v>2922343</v>
      </c>
      <c r="K5" s="421">
        <v>3148147</v>
      </c>
      <c r="L5" s="421">
        <v>3296134</v>
      </c>
    </row>
    <row r="6" spans="1:12" s="41" customFormat="1" ht="18" customHeight="1" x14ac:dyDescent="0.2">
      <c r="A6" s="142" t="s">
        <v>201</v>
      </c>
      <c r="B6" s="422">
        <v>1752648</v>
      </c>
      <c r="C6" s="422">
        <v>1802130</v>
      </c>
      <c r="D6" s="422">
        <v>1855203</v>
      </c>
      <c r="E6" s="422">
        <v>1911498</v>
      </c>
      <c r="F6" s="422">
        <v>1975887</v>
      </c>
      <c r="G6" s="422">
        <v>2073822</v>
      </c>
      <c r="H6" s="422">
        <v>2078465</v>
      </c>
      <c r="I6" s="422">
        <v>2014412</v>
      </c>
      <c r="J6" s="422">
        <v>2031422</v>
      </c>
      <c r="K6" s="422">
        <v>2174986</v>
      </c>
      <c r="L6" s="422">
        <v>2283826</v>
      </c>
    </row>
    <row r="7" spans="1:12" s="41" customFormat="1" ht="16.5" customHeight="1" x14ac:dyDescent="0.2">
      <c r="A7" s="142" t="s">
        <v>202</v>
      </c>
      <c r="B7" s="422">
        <v>97694</v>
      </c>
      <c r="C7" s="422">
        <v>97038</v>
      </c>
      <c r="D7" s="422">
        <v>99532</v>
      </c>
      <c r="E7" s="422">
        <v>101183</v>
      </c>
      <c r="F7" s="422">
        <v>106693</v>
      </c>
      <c r="G7" s="422">
        <v>109690</v>
      </c>
      <c r="H7" s="422">
        <v>104297</v>
      </c>
      <c r="I7" s="422">
        <v>118636</v>
      </c>
      <c r="J7" s="422">
        <v>118983</v>
      </c>
      <c r="K7" s="422">
        <v>122759</v>
      </c>
      <c r="L7" s="422">
        <v>125278</v>
      </c>
    </row>
    <row r="8" spans="1:12" s="41" customFormat="1" ht="16.5" customHeight="1" x14ac:dyDescent="0.2">
      <c r="A8" s="142" t="s">
        <v>143</v>
      </c>
      <c r="B8" s="422">
        <v>194848</v>
      </c>
      <c r="C8" s="422">
        <v>205896</v>
      </c>
      <c r="D8" s="422">
        <v>212238</v>
      </c>
      <c r="E8" s="422">
        <v>219677</v>
      </c>
      <c r="F8" s="422">
        <v>226793</v>
      </c>
      <c r="G8" s="422">
        <v>211503</v>
      </c>
      <c r="H8" s="422">
        <v>219272</v>
      </c>
      <c r="I8" s="422">
        <v>221568</v>
      </c>
      <c r="J8" s="422">
        <v>214401</v>
      </c>
      <c r="K8" s="422">
        <v>232081</v>
      </c>
      <c r="L8" s="422">
        <v>241230</v>
      </c>
    </row>
    <row r="9" spans="1:12" s="41" customFormat="1" ht="16.5" customHeight="1" x14ac:dyDescent="0.2">
      <c r="A9" s="142" t="s">
        <v>45</v>
      </c>
      <c r="B9" s="422">
        <v>80074</v>
      </c>
      <c r="C9" s="422">
        <v>80029</v>
      </c>
      <c r="D9" s="422">
        <v>78163</v>
      </c>
      <c r="E9" s="422">
        <v>79933</v>
      </c>
      <c r="F9" s="422">
        <v>85752</v>
      </c>
      <c r="G9" s="422">
        <v>86043</v>
      </c>
      <c r="H9" s="422">
        <v>91984</v>
      </c>
      <c r="I9" s="422">
        <v>90179</v>
      </c>
      <c r="J9" s="422">
        <v>89882</v>
      </c>
      <c r="K9" s="422">
        <v>92151</v>
      </c>
      <c r="L9" s="422">
        <v>93763</v>
      </c>
    </row>
    <row r="10" spans="1:12" ht="15" customHeight="1" x14ac:dyDescent="0.2">
      <c r="A10" s="177" t="s">
        <v>203</v>
      </c>
      <c r="B10" s="423">
        <v>258857</v>
      </c>
      <c r="C10" s="423">
        <v>273070</v>
      </c>
      <c r="D10" s="423">
        <v>292517</v>
      </c>
      <c r="E10" s="423">
        <v>329628</v>
      </c>
      <c r="F10" s="423">
        <v>372396</v>
      </c>
      <c r="G10" s="423">
        <v>396860</v>
      </c>
      <c r="H10" s="423">
        <v>436464</v>
      </c>
      <c r="I10" s="423">
        <v>458030</v>
      </c>
      <c r="J10" s="423">
        <v>467655</v>
      </c>
      <c r="K10" s="423">
        <v>526170</v>
      </c>
      <c r="L10" s="423">
        <v>552037</v>
      </c>
    </row>
    <row r="11" spans="1:12" ht="15" customHeight="1" x14ac:dyDescent="0.2">
      <c r="A11" s="21" t="s">
        <v>137</v>
      </c>
      <c r="B11" s="178"/>
      <c r="C11" s="140"/>
      <c r="D11" s="140"/>
      <c r="E11" s="140"/>
      <c r="F11" s="140"/>
      <c r="G11" s="140"/>
      <c r="H11" s="140"/>
      <c r="I11" s="140"/>
      <c r="J11" s="140"/>
      <c r="K11" s="140"/>
      <c r="L11" s="140"/>
    </row>
    <row r="12" spans="1:12" ht="15" customHeight="1" x14ac:dyDescent="0.2">
      <c r="A12" s="38" t="s">
        <v>99</v>
      </c>
      <c r="B12" s="178"/>
      <c r="C12" s="140"/>
      <c r="D12" s="140"/>
      <c r="E12" s="140"/>
      <c r="F12" s="140"/>
      <c r="G12" s="140"/>
      <c r="H12" s="140"/>
      <c r="I12" s="140"/>
      <c r="J12" s="140"/>
      <c r="K12" s="140"/>
      <c r="L12" s="140"/>
    </row>
    <row r="13" spans="1:12" ht="22.5" customHeight="1" x14ac:dyDescent="0.2">
      <c r="A13" s="478" t="s">
        <v>206</v>
      </c>
      <c r="B13" s="478"/>
      <c r="C13" s="478"/>
      <c r="D13" s="478"/>
      <c r="E13" s="478"/>
      <c r="F13" s="478"/>
      <c r="G13" s="478"/>
      <c r="H13" s="478"/>
      <c r="I13" s="478"/>
      <c r="J13" s="478"/>
      <c r="K13" s="478"/>
      <c r="L13" s="478"/>
    </row>
    <row r="14" spans="1:12" ht="17.25" customHeight="1" x14ac:dyDescent="0.2">
      <c r="B14" s="140"/>
    </row>
    <row r="15" spans="1:12" ht="17.25" customHeight="1" x14ac:dyDescent="0.2">
      <c r="B15" s="197"/>
    </row>
    <row r="16" spans="1:12" ht="17.25" customHeight="1" x14ac:dyDescent="0.2">
      <c r="B16" s="197"/>
    </row>
    <row r="17" spans="2:2" ht="17.25" customHeight="1" x14ac:dyDescent="0.2">
      <c r="B17" s="197"/>
    </row>
    <row r="26" spans="2:2" ht="17.25" customHeight="1" x14ac:dyDescent="0.2">
      <c r="B26" s="197"/>
    </row>
    <row r="27" spans="2:2" ht="17.25" customHeight="1" x14ac:dyDescent="0.2">
      <c r="B27" s="197"/>
    </row>
    <row r="28" spans="2:2" ht="17.25" customHeight="1" x14ac:dyDescent="0.2">
      <c r="B28" s="197"/>
    </row>
    <row r="29" spans="2:2" ht="17.25" customHeight="1" x14ac:dyDescent="0.2">
      <c r="B29" s="197"/>
    </row>
    <row r="30" spans="2:2" ht="17.25" customHeight="1" x14ac:dyDescent="0.2">
      <c r="B30" s="197"/>
    </row>
    <row r="31" spans="2:2" ht="17.25" customHeight="1" x14ac:dyDescent="0.2">
      <c r="B31" s="197"/>
    </row>
    <row r="32" spans="2:2" ht="17.25" customHeight="1" x14ac:dyDescent="0.2">
      <c r="B32" s="197"/>
    </row>
    <row r="33" spans="2:2" ht="17.25" customHeight="1" x14ac:dyDescent="0.2">
      <c r="B33" s="197"/>
    </row>
    <row r="34" spans="2:2" ht="17.25" customHeight="1" x14ac:dyDescent="0.2">
      <c r="B34" s="197"/>
    </row>
    <row r="35" spans="2:2" ht="17.25" customHeight="1" x14ac:dyDescent="0.2">
      <c r="B35" s="197"/>
    </row>
    <row r="36" spans="2:2" ht="17.25" customHeight="1" x14ac:dyDescent="0.2">
      <c r="B36" s="197"/>
    </row>
    <row r="37" spans="2:2" ht="17.25" customHeight="1" x14ac:dyDescent="0.2">
      <c r="B37" s="197"/>
    </row>
    <row r="38" spans="2:2" ht="17.25" customHeight="1" x14ac:dyDescent="0.2">
      <c r="B38" s="197"/>
    </row>
    <row r="39" spans="2:2" ht="17.25" customHeight="1" x14ac:dyDescent="0.2">
      <c r="B39" s="197"/>
    </row>
    <row r="40" spans="2:2" ht="17.25" customHeight="1" x14ac:dyDescent="0.2">
      <c r="B40" s="197"/>
    </row>
    <row r="41" spans="2:2" ht="17.25" customHeight="1" x14ac:dyDescent="0.2">
      <c r="B41" s="197"/>
    </row>
    <row r="42" spans="2:2" ht="17.25" customHeight="1" x14ac:dyDescent="0.2">
      <c r="B42" s="197"/>
    </row>
    <row r="43" spans="2:2" ht="17.25" customHeight="1" x14ac:dyDescent="0.2">
      <c r="B43" s="197"/>
    </row>
    <row r="44" spans="2:2" ht="17.25" customHeight="1" x14ac:dyDescent="0.2">
      <c r="B44" s="197"/>
    </row>
    <row r="45" spans="2:2" ht="17.25" customHeight="1" x14ac:dyDescent="0.2">
      <c r="B45" s="197"/>
    </row>
    <row r="46" spans="2:2" ht="17.25" customHeight="1" x14ac:dyDescent="0.2">
      <c r="B46" s="197"/>
    </row>
    <row r="47" spans="2:2" ht="17.25" customHeight="1" x14ac:dyDescent="0.2">
      <c r="B47" s="197"/>
    </row>
    <row r="48" spans="2:2" ht="17.25" customHeight="1" x14ac:dyDescent="0.2">
      <c r="B48" s="197"/>
    </row>
    <row r="49" spans="2:2" ht="17.25" customHeight="1" x14ac:dyDescent="0.2">
      <c r="B49" s="197"/>
    </row>
    <row r="50" spans="2:2" ht="17.25" customHeight="1" x14ac:dyDescent="0.2">
      <c r="B50" s="197"/>
    </row>
    <row r="51" spans="2:2" ht="17.25" customHeight="1" x14ac:dyDescent="0.2">
      <c r="B51" s="197"/>
    </row>
    <row r="52" spans="2:2" ht="17.25" customHeight="1" x14ac:dyDescent="0.2">
      <c r="B52" s="197"/>
    </row>
    <row r="53" spans="2:2" ht="17.25" customHeight="1" x14ac:dyDescent="0.2">
      <c r="B53" s="197"/>
    </row>
    <row r="54" spans="2:2" ht="17.25" customHeight="1" x14ac:dyDescent="0.2">
      <c r="B54" s="197"/>
    </row>
    <row r="55" spans="2:2" ht="17.25" customHeight="1" x14ac:dyDescent="0.2">
      <c r="B55" s="197"/>
    </row>
    <row r="56" spans="2:2" ht="17.25" customHeight="1" x14ac:dyDescent="0.2">
      <c r="B56" s="197"/>
    </row>
    <row r="57" spans="2:2" ht="17.25" customHeight="1" x14ac:dyDescent="0.2">
      <c r="B57" s="197"/>
    </row>
    <row r="58" spans="2:2" ht="17.25" customHeight="1" x14ac:dyDescent="0.2">
      <c r="B58" s="197"/>
    </row>
    <row r="59" spans="2:2" ht="17.25" customHeight="1" x14ac:dyDescent="0.2">
      <c r="B59" s="197"/>
    </row>
    <row r="60" spans="2:2" ht="17.25" customHeight="1" x14ac:dyDescent="0.2">
      <c r="B60" s="197"/>
    </row>
    <row r="61" spans="2:2" ht="17.25" customHeight="1" x14ac:dyDescent="0.2">
      <c r="B61" s="197"/>
    </row>
    <row r="62" spans="2:2" ht="17.25" customHeight="1" x14ac:dyDescent="0.2">
      <c r="B62" s="197"/>
    </row>
    <row r="63" spans="2:2" ht="17.25" customHeight="1" x14ac:dyDescent="0.2">
      <c r="B63" s="197"/>
    </row>
    <row r="64" spans="2:2" ht="17.25" customHeight="1" x14ac:dyDescent="0.2">
      <c r="B64" s="197"/>
    </row>
    <row r="65" spans="2:2" ht="17.25" customHeight="1" x14ac:dyDescent="0.2">
      <c r="B65" s="197"/>
    </row>
    <row r="66" spans="2:2" ht="17.25" customHeight="1" x14ac:dyDescent="0.2">
      <c r="B66" s="197"/>
    </row>
    <row r="67" spans="2:2" ht="17.25" customHeight="1" x14ac:dyDescent="0.2">
      <c r="B67" s="197"/>
    </row>
    <row r="68" spans="2:2" ht="17.25" customHeight="1" x14ac:dyDescent="0.2">
      <c r="B68" s="197"/>
    </row>
    <row r="69" spans="2:2" ht="17.25" customHeight="1" x14ac:dyDescent="0.2">
      <c r="B69" s="197"/>
    </row>
    <row r="70" spans="2:2" ht="17.25" customHeight="1" x14ac:dyDescent="0.2">
      <c r="B70" s="197"/>
    </row>
    <row r="71" spans="2:2" ht="17.25" customHeight="1" x14ac:dyDescent="0.2">
      <c r="B71" s="197"/>
    </row>
    <row r="72" spans="2:2" ht="17.25" customHeight="1" x14ac:dyDescent="0.2">
      <c r="B72" s="197"/>
    </row>
    <row r="73" spans="2:2" ht="17.25" customHeight="1" x14ac:dyDescent="0.2">
      <c r="B73" s="197"/>
    </row>
    <row r="74" spans="2:2" ht="17.25" customHeight="1" x14ac:dyDescent="0.2">
      <c r="B74" s="197"/>
    </row>
    <row r="75" spans="2:2" ht="17.25" customHeight="1" x14ac:dyDescent="0.2">
      <c r="B75" s="197"/>
    </row>
    <row r="76" spans="2:2" ht="17.25" customHeight="1" x14ac:dyDescent="0.2">
      <c r="B76" s="197"/>
    </row>
    <row r="77" spans="2:2" ht="17.25" customHeight="1" x14ac:dyDescent="0.2">
      <c r="B77" s="197"/>
    </row>
    <row r="78" spans="2:2" ht="17.25" customHeight="1" x14ac:dyDescent="0.2">
      <c r="B78" s="197"/>
    </row>
    <row r="79" spans="2:2" ht="17.25" customHeight="1" x14ac:dyDescent="0.2">
      <c r="B79" s="197"/>
    </row>
    <row r="80" spans="2:2" ht="17.25" customHeight="1" x14ac:dyDescent="0.2">
      <c r="B80" s="197"/>
    </row>
    <row r="81" spans="2:2" ht="17.25" customHeight="1" x14ac:dyDescent="0.2">
      <c r="B81" s="197"/>
    </row>
    <row r="82" spans="2:2" ht="17.25" customHeight="1" x14ac:dyDescent="0.2">
      <c r="B82" s="197"/>
    </row>
    <row r="83" spans="2:2" ht="17.25" customHeight="1" x14ac:dyDescent="0.2">
      <c r="B83" s="197"/>
    </row>
    <row r="84" spans="2:2" ht="17.25" customHeight="1" x14ac:dyDescent="0.2">
      <c r="B84" s="197"/>
    </row>
    <row r="85" spans="2:2" ht="17.25" customHeight="1" x14ac:dyDescent="0.2">
      <c r="B85" s="197"/>
    </row>
    <row r="86" spans="2:2" ht="17.25" customHeight="1" x14ac:dyDescent="0.2">
      <c r="B86" s="197"/>
    </row>
    <row r="87" spans="2:2" ht="17.25" customHeight="1" x14ac:dyDescent="0.2">
      <c r="B87" s="197"/>
    </row>
    <row r="88" spans="2:2" ht="17.25" customHeight="1" x14ac:dyDescent="0.2">
      <c r="B88" s="197"/>
    </row>
    <row r="89" spans="2:2" ht="17.25" customHeight="1" x14ac:dyDescent="0.2">
      <c r="B89" s="197"/>
    </row>
    <row r="90" spans="2:2" ht="17.25" customHeight="1" x14ac:dyDescent="0.2">
      <c r="B90" s="197"/>
    </row>
    <row r="91" spans="2:2" ht="17.25" customHeight="1" x14ac:dyDescent="0.2">
      <c r="B91" s="197"/>
    </row>
    <row r="92" spans="2:2" ht="17.25" customHeight="1" x14ac:dyDescent="0.2">
      <c r="B92" s="197"/>
    </row>
    <row r="93" spans="2:2" ht="17.25" customHeight="1" x14ac:dyDescent="0.2">
      <c r="B93" s="197"/>
    </row>
    <row r="94" spans="2:2" ht="17.25" customHeight="1" x14ac:dyDescent="0.2">
      <c r="B94" s="197"/>
    </row>
    <row r="95" spans="2:2" ht="17.25" customHeight="1" x14ac:dyDescent="0.2">
      <c r="B95" s="197"/>
    </row>
    <row r="96" spans="2:2" ht="17.25" customHeight="1" x14ac:dyDescent="0.2">
      <c r="B96" s="197"/>
    </row>
    <row r="97" spans="2:2" ht="17.25" customHeight="1" x14ac:dyDescent="0.2">
      <c r="B97" s="197"/>
    </row>
    <row r="98" spans="2:2" ht="17.25" customHeight="1" x14ac:dyDescent="0.2">
      <c r="B98" s="197"/>
    </row>
    <row r="99" spans="2:2" ht="17.25" customHeight="1" x14ac:dyDescent="0.2">
      <c r="B99" s="197"/>
    </row>
    <row r="100" spans="2:2" ht="17.25" customHeight="1" x14ac:dyDescent="0.2">
      <c r="B100" s="197"/>
    </row>
    <row r="101" spans="2:2" ht="17.25" customHeight="1" x14ac:dyDescent="0.2">
      <c r="B101" s="197"/>
    </row>
    <row r="102" spans="2:2" ht="17.25" customHeight="1" x14ac:dyDescent="0.2">
      <c r="B102" s="197"/>
    </row>
    <row r="103" spans="2:2" ht="17.25" customHeight="1" x14ac:dyDescent="0.2">
      <c r="B103" s="197"/>
    </row>
    <row r="104" spans="2:2" ht="17.25" customHeight="1" x14ac:dyDescent="0.2">
      <c r="B104" s="197"/>
    </row>
    <row r="105" spans="2:2" ht="17.25" customHeight="1" x14ac:dyDescent="0.2">
      <c r="B105" s="197"/>
    </row>
    <row r="106" spans="2:2" ht="17.25" customHeight="1" x14ac:dyDescent="0.2">
      <c r="B106" s="197"/>
    </row>
    <row r="107" spans="2:2" ht="17.25" customHeight="1" x14ac:dyDescent="0.2">
      <c r="B107" s="197"/>
    </row>
    <row r="108" spans="2:2" ht="17.25" customHeight="1" x14ac:dyDescent="0.2">
      <c r="B108" s="197"/>
    </row>
    <row r="109" spans="2:2" ht="17.25" customHeight="1" x14ac:dyDescent="0.2">
      <c r="B109" s="197"/>
    </row>
    <row r="110" spans="2:2" ht="17.25" customHeight="1" x14ac:dyDescent="0.2">
      <c r="B110" s="197"/>
    </row>
    <row r="111" spans="2:2" ht="17.25" customHeight="1" x14ac:dyDescent="0.2">
      <c r="B111" s="197"/>
    </row>
    <row r="112" spans="2:2" ht="17.25" customHeight="1" x14ac:dyDescent="0.2">
      <c r="B112" s="197"/>
    </row>
    <row r="113" spans="2:2" ht="17.25" customHeight="1" x14ac:dyDescent="0.2">
      <c r="B113" s="197"/>
    </row>
    <row r="114" spans="2:2" ht="17.25" customHeight="1" x14ac:dyDescent="0.2">
      <c r="B114" s="197"/>
    </row>
    <row r="115" spans="2:2" ht="17.25" customHeight="1" x14ac:dyDescent="0.2">
      <c r="B115" s="197"/>
    </row>
    <row r="116" spans="2:2" ht="17.25" customHeight="1" x14ac:dyDescent="0.2">
      <c r="B116" s="197"/>
    </row>
    <row r="117" spans="2:2" ht="17.25" customHeight="1" x14ac:dyDescent="0.2">
      <c r="B117" s="197"/>
    </row>
    <row r="118" spans="2:2" ht="17.25" customHeight="1" x14ac:dyDescent="0.2">
      <c r="B118" s="197"/>
    </row>
    <row r="119" spans="2:2" ht="17.25" customHeight="1" x14ac:dyDescent="0.2">
      <c r="B119" s="197"/>
    </row>
    <row r="120" spans="2:2" ht="17.25" customHeight="1" x14ac:dyDescent="0.2">
      <c r="B120" s="197"/>
    </row>
    <row r="121" spans="2:2" ht="17.25" customHeight="1" x14ac:dyDescent="0.2">
      <c r="B121" s="197"/>
    </row>
    <row r="122" spans="2:2" ht="17.25" customHeight="1" x14ac:dyDescent="0.2">
      <c r="B122" s="197"/>
    </row>
    <row r="123" spans="2:2" ht="17.25" customHeight="1" x14ac:dyDescent="0.2">
      <c r="B123" s="197"/>
    </row>
    <row r="124" spans="2:2" ht="17.25" customHeight="1" x14ac:dyDescent="0.2">
      <c r="B124" s="197"/>
    </row>
    <row r="125" spans="2:2" ht="17.25" customHeight="1" x14ac:dyDescent="0.2">
      <c r="B125" s="197"/>
    </row>
    <row r="126" spans="2:2" ht="17.25" customHeight="1" x14ac:dyDescent="0.2">
      <c r="B126" s="197"/>
    </row>
    <row r="127" spans="2:2" ht="17.25" customHeight="1" x14ac:dyDescent="0.2">
      <c r="B127" s="197"/>
    </row>
    <row r="128" spans="2:2" ht="17.25" customHeight="1" x14ac:dyDescent="0.2">
      <c r="B128" s="197"/>
    </row>
    <row r="129" spans="2:2" ht="17.25" customHeight="1" x14ac:dyDescent="0.2">
      <c r="B129" s="197"/>
    </row>
    <row r="130" spans="2:2" ht="17.25" customHeight="1" x14ac:dyDescent="0.2">
      <c r="B130" s="197"/>
    </row>
    <row r="131" spans="2:2" ht="17.25" customHeight="1" x14ac:dyDescent="0.2">
      <c r="B131" s="197"/>
    </row>
    <row r="132" spans="2:2" ht="17.25" customHeight="1" x14ac:dyDescent="0.2">
      <c r="B132" s="197"/>
    </row>
    <row r="133" spans="2:2" ht="17.25" customHeight="1" x14ac:dyDescent="0.2">
      <c r="B133" s="197"/>
    </row>
    <row r="134" spans="2:2" ht="17.25" customHeight="1" x14ac:dyDescent="0.2">
      <c r="B134" s="197"/>
    </row>
    <row r="135" spans="2:2" ht="17.25" customHeight="1" x14ac:dyDescent="0.2">
      <c r="B135" s="197"/>
    </row>
    <row r="136" spans="2:2" ht="17.25" customHeight="1" x14ac:dyDescent="0.2">
      <c r="B136" s="197"/>
    </row>
    <row r="137" spans="2:2" ht="17.25" customHeight="1" x14ac:dyDescent="0.2">
      <c r="B137" s="197"/>
    </row>
    <row r="138" spans="2:2" ht="17.25" customHeight="1" x14ac:dyDescent="0.2">
      <c r="B138" s="197"/>
    </row>
    <row r="139" spans="2:2" ht="17.25" customHeight="1" x14ac:dyDescent="0.2">
      <c r="B139" s="197"/>
    </row>
    <row r="140" spans="2:2" ht="17.25" customHeight="1" x14ac:dyDescent="0.2">
      <c r="B140" s="197"/>
    </row>
    <row r="141" spans="2:2" ht="17.25" customHeight="1" x14ac:dyDescent="0.2">
      <c r="B141" s="197"/>
    </row>
    <row r="142" spans="2:2" ht="17.25" customHeight="1" x14ac:dyDescent="0.2">
      <c r="B142" s="197"/>
    </row>
    <row r="143" spans="2:2" ht="17.25" customHeight="1" x14ac:dyDescent="0.2">
      <c r="B143" s="197"/>
    </row>
    <row r="144" spans="2:2" ht="17.25" customHeight="1" x14ac:dyDescent="0.2">
      <c r="B144" s="197"/>
    </row>
    <row r="145" spans="2:2" ht="17.25" customHeight="1" x14ac:dyDescent="0.2">
      <c r="B145" s="197"/>
    </row>
    <row r="146" spans="2:2" ht="17.25" customHeight="1" x14ac:dyDescent="0.2">
      <c r="B146" s="197"/>
    </row>
    <row r="147" spans="2:2" ht="17.25" customHeight="1" x14ac:dyDescent="0.2">
      <c r="B147" s="197"/>
    </row>
    <row r="148" spans="2:2" ht="17.25" customHeight="1" x14ac:dyDescent="0.2">
      <c r="B148" s="197"/>
    </row>
    <row r="149" spans="2:2" ht="17.25" customHeight="1" x14ac:dyDescent="0.2">
      <c r="B149" s="197"/>
    </row>
    <row r="150" spans="2:2" ht="17.25" customHeight="1" x14ac:dyDescent="0.2">
      <c r="B150" s="197"/>
    </row>
    <row r="151" spans="2:2" ht="17.25" customHeight="1" x14ac:dyDescent="0.2">
      <c r="B151" s="197"/>
    </row>
    <row r="152" spans="2:2" ht="17.25" customHeight="1" x14ac:dyDescent="0.2">
      <c r="B152" s="197"/>
    </row>
    <row r="153" spans="2:2" ht="17.25" customHeight="1" x14ac:dyDescent="0.2">
      <c r="B153" s="197"/>
    </row>
    <row r="154" spans="2:2" ht="17.25" customHeight="1" x14ac:dyDescent="0.2">
      <c r="B154" s="197"/>
    </row>
    <row r="155" spans="2:2" ht="17.25" customHeight="1" x14ac:dyDescent="0.2">
      <c r="B155" s="197"/>
    </row>
    <row r="156" spans="2:2" ht="17.25" customHeight="1" x14ac:dyDescent="0.2">
      <c r="B156" s="197"/>
    </row>
    <row r="157" spans="2:2" ht="17.25" customHeight="1" x14ac:dyDescent="0.2">
      <c r="B157" s="197"/>
    </row>
    <row r="158" spans="2:2" ht="17.25" customHeight="1" x14ac:dyDescent="0.2">
      <c r="B158" s="197"/>
    </row>
    <row r="159" spans="2:2" ht="17.25" customHeight="1" x14ac:dyDescent="0.2">
      <c r="B159" s="197"/>
    </row>
    <row r="160" spans="2:2" ht="17.25" customHeight="1" x14ac:dyDescent="0.2">
      <c r="B160" s="197"/>
    </row>
    <row r="161" spans="2:2" ht="17.25" customHeight="1" x14ac:dyDescent="0.2">
      <c r="B161" s="197"/>
    </row>
    <row r="162" spans="2:2" ht="17.25" customHeight="1" x14ac:dyDescent="0.2">
      <c r="B162" s="197"/>
    </row>
    <row r="163" spans="2:2" ht="17.25" customHeight="1" x14ac:dyDescent="0.2">
      <c r="B163" s="197"/>
    </row>
    <row r="164" spans="2:2" ht="17.25" customHeight="1" x14ac:dyDescent="0.2">
      <c r="B164" s="197"/>
    </row>
    <row r="165" spans="2:2" ht="17.25" customHeight="1" x14ac:dyDescent="0.2">
      <c r="B165" s="197"/>
    </row>
    <row r="166" spans="2:2" ht="17.25" customHeight="1" x14ac:dyDescent="0.2">
      <c r="B166" s="197"/>
    </row>
    <row r="167" spans="2:2" ht="17.25" customHeight="1" x14ac:dyDescent="0.2">
      <c r="B167" s="197"/>
    </row>
    <row r="168" spans="2:2" ht="17.25" customHeight="1" x14ac:dyDescent="0.2">
      <c r="B168" s="197"/>
    </row>
    <row r="169" spans="2:2" ht="17.25" customHeight="1" x14ac:dyDescent="0.2">
      <c r="B169" s="197"/>
    </row>
    <row r="170" spans="2:2" ht="17.25" customHeight="1" x14ac:dyDescent="0.2">
      <c r="B170" s="197"/>
    </row>
    <row r="171" spans="2:2" ht="17.25" customHeight="1" x14ac:dyDescent="0.2">
      <c r="B171" s="197"/>
    </row>
    <row r="172" spans="2:2" ht="17.25" customHeight="1" x14ac:dyDescent="0.2">
      <c r="B172" s="197"/>
    </row>
    <row r="173" spans="2:2" ht="17.25" customHeight="1" x14ac:dyDescent="0.2">
      <c r="B173" s="197"/>
    </row>
    <row r="174" spans="2:2" ht="17.25" customHeight="1" x14ac:dyDescent="0.2">
      <c r="B174" s="197"/>
    </row>
    <row r="175" spans="2:2" ht="17.25" customHeight="1" x14ac:dyDescent="0.2">
      <c r="B175" s="197"/>
    </row>
    <row r="176" spans="2:2" ht="17.25" customHeight="1" x14ac:dyDescent="0.2">
      <c r="B176" s="197"/>
    </row>
    <row r="177" spans="2:2" ht="17.25" customHeight="1" x14ac:dyDescent="0.2">
      <c r="B177" s="197"/>
    </row>
    <row r="178" spans="2:2" ht="17.25" customHeight="1" x14ac:dyDescent="0.2">
      <c r="B178" s="197"/>
    </row>
    <row r="179" spans="2:2" ht="17.25" customHeight="1" x14ac:dyDescent="0.2">
      <c r="B179" s="197"/>
    </row>
    <row r="180" spans="2:2" ht="17.25" customHeight="1" x14ac:dyDescent="0.2">
      <c r="B180" s="197"/>
    </row>
    <row r="181" spans="2:2" ht="17.25" customHeight="1" x14ac:dyDescent="0.2">
      <c r="B181" s="197"/>
    </row>
    <row r="182" spans="2:2" ht="17.25" customHeight="1" x14ac:dyDescent="0.2">
      <c r="B182" s="197"/>
    </row>
    <row r="183" spans="2:2" ht="17.25" customHeight="1" x14ac:dyDescent="0.2">
      <c r="B183" s="197"/>
    </row>
    <row r="184" spans="2:2" ht="17.25" customHeight="1" x14ac:dyDescent="0.2">
      <c r="B184" s="197"/>
    </row>
    <row r="185" spans="2:2" ht="17.25" customHeight="1" x14ac:dyDescent="0.2">
      <c r="B185" s="197"/>
    </row>
    <row r="186" spans="2:2" ht="17.25" customHeight="1" x14ac:dyDescent="0.2">
      <c r="B186" s="197"/>
    </row>
    <row r="187" spans="2:2" ht="17.25" customHeight="1" x14ac:dyDescent="0.2">
      <c r="B187" s="197"/>
    </row>
    <row r="188" spans="2:2" ht="17.25" customHeight="1" x14ac:dyDescent="0.2">
      <c r="B188" s="197"/>
    </row>
    <row r="189" spans="2:2" ht="17.25" customHeight="1" x14ac:dyDescent="0.2">
      <c r="B189" s="197"/>
    </row>
    <row r="190" spans="2:2" ht="17.25" customHeight="1" x14ac:dyDescent="0.2">
      <c r="B190" s="197"/>
    </row>
    <row r="191" spans="2:2" ht="17.25" customHeight="1" x14ac:dyDescent="0.2">
      <c r="B191" s="197"/>
    </row>
    <row r="192" spans="2:2" ht="17.25" customHeight="1" x14ac:dyDescent="0.2">
      <c r="B192" s="197"/>
    </row>
    <row r="193" spans="2:2" ht="17.25" customHeight="1" x14ac:dyDescent="0.2">
      <c r="B193" s="197"/>
    </row>
    <row r="194" spans="2:2" ht="17.25" customHeight="1" x14ac:dyDescent="0.2">
      <c r="B194" s="197"/>
    </row>
    <row r="195" spans="2:2" ht="17.25" customHeight="1" x14ac:dyDescent="0.2">
      <c r="B195" s="197"/>
    </row>
    <row r="196" spans="2:2" ht="17.25" customHeight="1" x14ac:dyDescent="0.2">
      <c r="B196" s="197"/>
    </row>
    <row r="197" spans="2:2" ht="17.25" customHeight="1" x14ac:dyDescent="0.2">
      <c r="B197" s="197"/>
    </row>
    <row r="198" spans="2:2" ht="17.25" customHeight="1" x14ac:dyDescent="0.2">
      <c r="B198" s="197"/>
    </row>
    <row r="199" spans="2:2" ht="17.25" customHeight="1" x14ac:dyDescent="0.2">
      <c r="B199" s="197"/>
    </row>
    <row r="200" spans="2:2" ht="17.25" customHeight="1" x14ac:dyDescent="0.2">
      <c r="B200" s="197"/>
    </row>
    <row r="201" spans="2:2" ht="17.25" customHeight="1" x14ac:dyDescent="0.2">
      <c r="B201" s="197"/>
    </row>
    <row r="202" spans="2:2" ht="17.25" customHeight="1" x14ac:dyDescent="0.2">
      <c r="B202" s="197"/>
    </row>
    <row r="203" spans="2:2" ht="17.25" customHeight="1" x14ac:dyDescent="0.2">
      <c r="B203" s="197"/>
    </row>
    <row r="204" spans="2:2" ht="17.25" customHeight="1" x14ac:dyDescent="0.2">
      <c r="B204" s="197"/>
    </row>
    <row r="205" spans="2:2" ht="17.25" customHeight="1" x14ac:dyDescent="0.2">
      <c r="B205" s="197"/>
    </row>
    <row r="206" spans="2:2" ht="17.25" customHeight="1" x14ac:dyDescent="0.2">
      <c r="B206" s="197"/>
    </row>
    <row r="207" spans="2:2" ht="17.25" customHeight="1" x14ac:dyDescent="0.2">
      <c r="B207" s="197"/>
    </row>
    <row r="208" spans="2:2" ht="17.25" customHeight="1" x14ac:dyDescent="0.2">
      <c r="B208" s="197"/>
    </row>
    <row r="209" spans="2:2" ht="17.25" customHeight="1" x14ac:dyDescent="0.2">
      <c r="B209" s="197"/>
    </row>
    <row r="210" spans="2:2" ht="17.25" customHeight="1" x14ac:dyDescent="0.2">
      <c r="B210" s="197"/>
    </row>
    <row r="211" spans="2:2" ht="17.25" customHeight="1" x14ac:dyDescent="0.2">
      <c r="B211" s="197"/>
    </row>
    <row r="212" spans="2:2" ht="17.25" customHeight="1" x14ac:dyDescent="0.2">
      <c r="B212" s="197"/>
    </row>
    <row r="213" spans="2:2" ht="17.25" customHeight="1" x14ac:dyDescent="0.2">
      <c r="B213" s="197"/>
    </row>
    <row r="214" spans="2:2" ht="17.25" customHeight="1" x14ac:dyDescent="0.2">
      <c r="B214" s="197"/>
    </row>
    <row r="215" spans="2:2" ht="17.25" customHeight="1" x14ac:dyDescent="0.2">
      <c r="B215" s="197"/>
    </row>
    <row r="216" spans="2:2" ht="17.25" customHeight="1" x14ac:dyDescent="0.2">
      <c r="B216" s="197"/>
    </row>
    <row r="217" spans="2:2" ht="17.25" customHeight="1" x14ac:dyDescent="0.2">
      <c r="B217" s="197"/>
    </row>
    <row r="218" spans="2:2" ht="17.25" customHeight="1" x14ac:dyDescent="0.2">
      <c r="B218" s="197"/>
    </row>
    <row r="219" spans="2:2" ht="17.25" customHeight="1" x14ac:dyDescent="0.2">
      <c r="B219" s="197"/>
    </row>
    <row r="220" spans="2:2" ht="17.25" customHeight="1" x14ac:dyDescent="0.2">
      <c r="B220" s="197"/>
    </row>
    <row r="221" spans="2:2" ht="17.25" customHeight="1" x14ac:dyDescent="0.2">
      <c r="B221" s="197"/>
    </row>
    <row r="222" spans="2:2" ht="17.25" customHeight="1" x14ac:dyDescent="0.2">
      <c r="B222" s="197"/>
    </row>
    <row r="223" spans="2:2" ht="17.25" customHeight="1" x14ac:dyDescent="0.2">
      <c r="B223" s="197"/>
    </row>
    <row r="224" spans="2:2" ht="17.25" customHeight="1" x14ac:dyDescent="0.2">
      <c r="B224" s="197"/>
    </row>
    <row r="225" spans="2:2" ht="17.25" customHeight="1" x14ac:dyDescent="0.2">
      <c r="B225" s="197"/>
    </row>
    <row r="226" spans="2:2" ht="17.25" customHeight="1" x14ac:dyDescent="0.2">
      <c r="B226" s="197"/>
    </row>
    <row r="227" spans="2:2" ht="17.25" customHeight="1" x14ac:dyDescent="0.2">
      <c r="B227" s="197"/>
    </row>
    <row r="228" spans="2:2" ht="17.25" customHeight="1" x14ac:dyDescent="0.2">
      <c r="B228" s="197"/>
    </row>
    <row r="229" spans="2:2" ht="17.25" customHeight="1" x14ac:dyDescent="0.2">
      <c r="B229" s="197"/>
    </row>
    <row r="230" spans="2:2" ht="17.25" customHeight="1" x14ac:dyDescent="0.2">
      <c r="B230" s="197"/>
    </row>
    <row r="231" spans="2:2" ht="17.25" customHeight="1" x14ac:dyDescent="0.2">
      <c r="B231" s="197"/>
    </row>
    <row r="232" spans="2:2" ht="17.25" customHeight="1" x14ac:dyDescent="0.2">
      <c r="B232" s="197"/>
    </row>
    <row r="233" spans="2:2" ht="17.25" customHeight="1" x14ac:dyDescent="0.2">
      <c r="B233" s="197"/>
    </row>
    <row r="234" spans="2:2" ht="17.25" customHeight="1" x14ac:dyDescent="0.2">
      <c r="B234" s="197"/>
    </row>
    <row r="235" spans="2:2" ht="17.25" customHeight="1" x14ac:dyDescent="0.2">
      <c r="B235" s="197"/>
    </row>
    <row r="236" spans="2:2" ht="17.25" customHeight="1" x14ac:dyDescent="0.2">
      <c r="B236" s="197"/>
    </row>
    <row r="237" spans="2:2" ht="17.25" customHeight="1" x14ac:dyDescent="0.2">
      <c r="B237" s="197"/>
    </row>
    <row r="238" spans="2:2" ht="17.25" customHeight="1" x14ac:dyDescent="0.2">
      <c r="B238" s="197"/>
    </row>
    <row r="239" spans="2:2" ht="17.25" customHeight="1" x14ac:dyDescent="0.2">
      <c r="B239" s="197"/>
    </row>
    <row r="240" spans="2:2" ht="17.25" customHeight="1" x14ac:dyDescent="0.2">
      <c r="B240" s="197"/>
    </row>
    <row r="241" spans="2:2" ht="17.25" customHeight="1" x14ac:dyDescent="0.2">
      <c r="B241" s="197"/>
    </row>
    <row r="242" spans="2:2" ht="17.25" customHeight="1" x14ac:dyDescent="0.2">
      <c r="B242" s="197"/>
    </row>
    <row r="243" spans="2:2" ht="17.25" customHeight="1" x14ac:dyDescent="0.2">
      <c r="B243" s="197"/>
    </row>
    <row r="244" spans="2:2" ht="17.25" customHeight="1" x14ac:dyDescent="0.2">
      <c r="B244" s="197"/>
    </row>
    <row r="245" spans="2:2" ht="17.25" customHeight="1" x14ac:dyDescent="0.2">
      <c r="B245" s="197"/>
    </row>
    <row r="246" spans="2:2" ht="17.25" customHeight="1" x14ac:dyDescent="0.2">
      <c r="B246" s="197"/>
    </row>
    <row r="247" spans="2:2" ht="17.25" customHeight="1" x14ac:dyDescent="0.2">
      <c r="B247" s="197"/>
    </row>
    <row r="248" spans="2:2" ht="17.25" customHeight="1" x14ac:dyDescent="0.2">
      <c r="B248" s="197"/>
    </row>
    <row r="249" spans="2:2" ht="17.25" customHeight="1" x14ac:dyDescent="0.2">
      <c r="B249" s="197"/>
    </row>
    <row r="250" spans="2:2" ht="17.25" customHeight="1" x14ac:dyDescent="0.2">
      <c r="B250" s="197"/>
    </row>
    <row r="251" spans="2:2" ht="17.25" customHeight="1" x14ac:dyDescent="0.2">
      <c r="B251" s="197"/>
    </row>
    <row r="252" spans="2:2" ht="17.25" customHeight="1" x14ac:dyDescent="0.2">
      <c r="B252" s="197"/>
    </row>
    <row r="253" spans="2:2" ht="17.25" customHeight="1" x14ac:dyDescent="0.2">
      <c r="B253" s="197"/>
    </row>
    <row r="254" spans="2:2" ht="17.25" customHeight="1" x14ac:dyDescent="0.2">
      <c r="B254" s="197"/>
    </row>
    <row r="255" spans="2:2" ht="17.25" customHeight="1" x14ac:dyDescent="0.2">
      <c r="B255" s="197"/>
    </row>
    <row r="256" spans="2:2" ht="17.25" customHeight="1" x14ac:dyDescent="0.2">
      <c r="B256" s="197"/>
    </row>
    <row r="257" spans="2:2" ht="17.25" customHeight="1" x14ac:dyDescent="0.2">
      <c r="B257" s="197"/>
    </row>
    <row r="258" spans="2:2" ht="17.25" customHeight="1" x14ac:dyDescent="0.2">
      <c r="B258" s="197"/>
    </row>
    <row r="259" spans="2:2" ht="17.25" customHeight="1" x14ac:dyDescent="0.2">
      <c r="B259" s="197"/>
    </row>
    <row r="260" spans="2:2" ht="17.25" customHeight="1" x14ac:dyDescent="0.2">
      <c r="B260" s="197"/>
    </row>
    <row r="261" spans="2:2" ht="17.25" customHeight="1" x14ac:dyDescent="0.2">
      <c r="B261" s="197"/>
    </row>
    <row r="262" spans="2:2" ht="17.25" customHeight="1" x14ac:dyDescent="0.2">
      <c r="B262" s="197"/>
    </row>
    <row r="263" spans="2:2" ht="17.25" customHeight="1" x14ac:dyDescent="0.2">
      <c r="B263" s="197"/>
    </row>
    <row r="264" spans="2:2" ht="17.25" customHeight="1" x14ac:dyDescent="0.2">
      <c r="B264" s="197"/>
    </row>
    <row r="265" spans="2:2" ht="17.25" customHeight="1" x14ac:dyDescent="0.2">
      <c r="B265" s="197"/>
    </row>
    <row r="266" spans="2:2" ht="17.25" customHeight="1" x14ac:dyDescent="0.2">
      <c r="B266" s="197"/>
    </row>
    <row r="267" spans="2:2" ht="17.25" customHeight="1" x14ac:dyDescent="0.2">
      <c r="B267" s="197"/>
    </row>
    <row r="268" spans="2:2" ht="17.25" customHeight="1" x14ac:dyDescent="0.2">
      <c r="B268" s="197"/>
    </row>
    <row r="269" spans="2:2" ht="17.25" customHeight="1" x14ac:dyDescent="0.2">
      <c r="B269" s="197"/>
    </row>
    <row r="270" spans="2:2" ht="17.25" customHeight="1" x14ac:dyDescent="0.2">
      <c r="B270" s="197"/>
    </row>
    <row r="271" spans="2:2" ht="17.25" customHeight="1" x14ac:dyDescent="0.2">
      <c r="B271" s="197"/>
    </row>
    <row r="272" spans="2:2" ht="17.25" customHeight="1" x14ac:dyDescent="0.2">
      <c r="B272" s="197"/>
    </row>
    <row r="273" spans="2:2" ht="17.25" customHeight="1" x14ac:dyDescent="0.2">
      <c r="B273" s="197"/>
    </row>
    <row r="274" spans="2:2" ht="17.25" customHeight="1" x14ac:dyDescent="0.2">
      <c r="B274" s="197"/>
    </row>
    <row r="275" spans="2:2" ht="17.25" customHeight="1" x14ac:dyDescent="0.2">
      <c r="B275" s="197"/>
    </row>
    <row r="276" spans="2:2" ht="17.25" customHeight="1" x14ac:dyDescent="0.2">
      <c r="B276" s="197"/>
    </row>
    <row r="277" spans="2:2" ht="17.25" customHeight="1" x14ac:dyDescent="0.2">
      <c r="B277" s="197"/>
    </row>
    <row r="278" spans="2:2" ht="17.25" customHeight="1" x14ac:dyDescent="0.2">
      <c r="B278" s="197"/>
    </row>
    <row r="279" spans="2:2" ht="17.25" customHeight="1" x14ac:dyDescent="0.2">
      <c r="B279" s="197"/>
    </row>
    <row r="280" spans="2:2" ht="17.25" customHeight="1" x14ac:dyDescent="0.2">
      <c r="B280" s="197"/>
    </row>
    <row r="281" spans="2:2" ht="17.25" customHeight="1" x14ac:dyDescent="0.2">
      <c r="B281" s="197"/>
    </row>
    <row r="282" spans="2:2" ht="17.25" customHeight="1" x14ac:dyDescent="0.2">
      <c r="B282" s="197"/>
    </row>
    <row r="283" spans="2:2" ht="17.25" customHeight="1" x14ac:dyDescent="0.2">
      <c r="B283" s="197"/>
    </row>
    <row r="284" spans="2:2" ht="17.25" customHeight="1" x14ac:dyDescent="0.2">
      <c r="B284" s="197"/>
    </row>
    <row r="285" spans="2:2" ht="17.25" customHeight="1" x14ac:dyDescent="0.2">
      <c r="B285" s="197"/>
    </row>
    <row r="286" spans="2:2" ht="17.25" customHeight="1" x14ac:dyDescent="0.2">
      <c r="B286" s="197"/>
    </row>
    <row r="287" spans="2:2" ht="17.25" customHeight="1" x14ac:dyDescent="0.2">
      <c r="B287" s="197"/>
    </row>
    <row r="288" spans="2:2" ht="17.25" customHeight="1" x14ac:dyDescent="0.2">
      <c r="B288" s="197"/>
    </row>
    <row r="289" spans="2:2" ht="17.25" customHeight="1" x14ac:dyDescent="0.2">
      <c r="B289" s="197"/>
    </row>
    <row r="290" spans="2:2" ht="17.25" customHeight="1" x14ac:dyDescent="0.2">
      <c r="B290" s="197"/>
    </row>
    <row r="291" spans="2:2" ht="17.25" customHeight="1" x14ac:dyDescent="0.2">
      <c r="B291" s="197"/>
    </row>
    <row r="292" spans="2:2" ht="17.25" customHeight="1" x14ac:dyDescent="0.2">
      <c r="B292" s="197"/>
    </row>
    <row r="293" spans="2:2" ht="17.25" customHeight="1" x14ac:dyDescent="0.2">
      <c r="B293" s="197"/>
    </row>
    <row r="294" spans="2:2" ht="17.25" customHeight="1" x14ac:dyDescent="0.2">
      <c r="B294" s="197"/>
    </row>
    <row r="295" spans="2:2" ht="17.25" customHeight="1" x14ac:dyDescent="0.2">
      <c r="B295" s="197"/>
    </row>
    <row r="296" spans="2:2" ht="17.25" customHeight="1" x14ac:dyDescent="0.2">
      <c r="B296" s="197"/>
    </row>
    <row r="297" spans="2:2" ht="17.25" customHeight="1" x14ac:dyDescent="0.2">
      <c r="B297" s="197"/>
    </row>
    <row r="298" spans="2:2" ht="17.25" customHeight="1" x14ac:dyDescent="0.2">
      <c r="B298" s="197"/>
    </row>
    <row r="299" spans="2:2" ht="17.25" customHeight="1" x14ac:dyDescent="0.2">
      <c r="B299" s="197"/>
    </row>
    <row r="300" spans="2:2" ht="17.25" customHeight="1" x14ac:dyDescent="0.2">
      <c r="B300" s="197"/>
    </row>
    <row r="301" spans="2:2" ht="17.25" customHeight="1" x14ac:dyDescent="0.2">
      <c r="B301" s="197"/>
    </row>
    <row r="302" spans="2:2" ht="17.25" customHeight="1" x14ac:dyDescent="0.2">
      <c r="B302" s="197"/>
    </row>
    <row r="303" spans="2:2" ht="17.25" customHeight="1" x14ac:dyDescent="0.2">
      <c r="B303" s="197"/>
    </row>
    <row r="304" spans="2:2" ht="17.25" customHeight="1" x14ac:dyDescent="0.2">
      <c r="B304" s="197"/>
    </row>
    <row r="305" spans="2:2" ht="17.25" customHeight="1" x14ac:dyDescent="0.2">
      <c r="B305" s="197"/>
    </row>
    <row r="306" spans="2:2" ht="17.25" customHeight="1" x14ac:dyDescent="0.2">
      <c r="B306" s="197"/>
    </row>
    <row r="307" spans="2:2" ht="17.25" customHeight="1" x14ac:dyDescent="0.2">
      <c r="B307" s="197"/>
    </row>
    <row r="308" spans="2:2" ht="17.25" customHeight="1" x14ac:dyDescent="0.2">
      <c r="B308" s="197"/>
    </row>
    <row r="309" spans="2:2" ht="17.25" customHeight="1" x14ac:dyDescent="0.2">
      <c r="B309" s="197"/>
    </row>
    <row r="310" spans="2:2" ht="17.25" customHeight="1" x14ac:dyDescent="0.2">
      <c r="B310" s="197"/>
    </row>
    <row r="311" spans="2:2" ht="17.25" customHeight="1" x14ac:dyDescent="0.2">
      <c r="B311" s="197"/>
    </row>
    <row r="312" spans="2:2" ht="17.25" customHeight="1" x14ac:dyDescent="0.2">
      <c r="B312" s="197"/>
    </row>
    <row r="313" spans="2:2" ht="17.25" customHeight="1" x14ac:dyDescent="0.2">
      <c r="B313" s="197"/>
    </row>
    <row r="314" spans="2:2" ht="17.25" customHeight="1" x14ac:dyDescent="0.2">
      <c r="B314" s="197"/>
    </row>
    <row r="315" spans="2:2" ht="17.25" customHeight="1" x14ac:dyDescent="0.2">
      <c r="B315" s="197"/>
    </row>
    <row r="316" spans="2:2" ht="17.25" customHeight="1" x14ac:dyDescent="0.2">
      <c r="B316" s="197"/>
    </row>
    <row r="317" spans="2:2" ht="17.25" customHeight="1" x14ac:dyDescent="0.2">
      <c r="B317" s="197"/>
    </row>
    <row r="318" spans="2:2" ht="17.25" customHeight="1" x14ac:dyDescent="0.2">
      <c r="B318" s="197"/>
    </row>
    <row r="319" spans="2:2" ht="17.25" customHeight="1" x14ac:dyDescent="0.2">
      <c r="B319" s="197"/>
    </row>
    <row r="320" spans="2:2" ht="17.25" customHeight="1" x14ac:dyDescent="0.2">
      <c r="B320" s="197"/>
    </row>
    <row r="321" spans="2:2" ht="17.25" customHeight="1" x14ac:dyDescent="0.2">
      <c r="B321" s="197"/>
    </row>
    <row r="322" spans="2:2" ht="17.25" customHeight="1" x14ac:dyDescent="0.2">
      <c r="B322" s="197"/>
    </row>
    <row r="323" spans="2:2" ht="17.25" customHeight="1" x14ac:dyDescent="0.2">
      <c r="B323" s="197"/>
    </row>
    <row r="324" spans="2:2" ht="17.25" customHeight="1" x14ac:dyDescent="0.2">
      <c r="B324" s="197"/>
    </row>
    <row r="325" spans="2:2" ht="17.25" customHeight="1" x14ac:dyDescent="0.2">
      <c r="B325" s="197"/>
    </row>
    <row r="326" spans="2:2" ht="17.25" customHeight="1" x14ac:dyDescent="0.2">
      <c r="B326" s="197"/>
    </row>
    <row r="327" spans="2:2" ht="17.25" customHeight="1" x14ac:dyDescent="0.2">
      <c r="B327" s="197"/>
    </row>
    <row r="328" spans="2:2" ht="17.25" customHeight="1" x14ac:dyDescent="0.2">
      <c r="B328" s="197"/>
    </row>
    <row r="329" spans="2:2" ht="17.25" customHeight="1" x14ac:dyDescent="0.2">
      <c r="B329" s="197"/>
    </row>
    <row r="330" spans="2:2" ht="17.25" customHeight="1" x14ac:dyDescent="0.2">
      <c r="B330" s="197"/>
    </row>
    <row r="331" spans="2:2" ht="17.25" customHeight="1" x14ac:dyDescent="0.2">
      <c r="B331" s="197"/>
    </row>
  </sheetData>
  <mergeCells count="2">
    <mergeCell ref="A1:L1"/>
    <mergeCell ref="A13:L13"/>
  </mergeCells>
  <phoneticPr fontId="17" type="noConversion"/>
  <conditionalFormatting sqref="A1 A6:A8 M1:XFD1048576 A2:C3 A4:B4 A26:C1048576 B11:H12 B14:H17 B6:F10 B5:I5 A12:A19">
    <cfRule type="cellIs" dxfId="809" priority="71" operator="equal">
      <formula>0</formula>
    </cfRule>
  </conditionalFormatting>
  <conditionalFormatting sqref="A11">
    <cfRule type="cellIs" dxfId="808" priority="70" operator="equal">
      <formula>0</formula>
    </cfRule>
  </conditionalFormatting>
  <conditionalFormatting sqref="C4">
    <cfRule type="cellIs" dxfId="807" priority="69" operator="equal">
      <formula>0</formula>
    </cfRule>
  </conditionalFormatting>
  <conditionalFormatting sqref="D2:D3 D26:D1048576">
    <cfRule type="cellIs" dxfId="806" priority="67" operator="equal">
      <formula>0</formula>
    </cfRule>
  </conditionalFormatting>
  <conditionalFormatting sqref="D4:F4">
    <cfRule type="cellIs" dxfId="805" priority="66" operator="equal">
      <formula>0</formula>
    </cfRule>
  </conditionalFormatting>
  <conditionalFormatting sqref="F2:F3 F26:F1048576">
    <cfRule type="cellIs" dxfId="804" priority="64" operator="equal">
      <formula>0</formula>
    </cfRule>
  </conditionalFormatting>
  <conditionalFormatting sqref="E2:E3 E26:E1048576">
    <cfRule type="cellIs" dxfId="803" priority="61" operator="equal">
      <formula>0</formula>
    </cfRule>
  </conditionalFormatting>
  <conditionalFormatting sqref="G4">
    <cfRule type="cellIs" dxfId="802" priority="58" operator="equal">
      <formula>0</formula>
    </cfRule>
  </conditionalFormatting>
  <conditionalFormatting sqref="G6:G8">
    <cfRule type="cellIs" dxfId="801" priority="57" operator="equal">
      <formula>0</formula>
    </cfRule>
  </conditionalFormatting>
  <conditionalFormatting sqref="G2:G3 G26:G1048576">
    <cfRule type="cellIs" dxfId="800" priority="56" operator="equal">
      <formula>0</formula>
    </cfRule>
  </conditionalFormatting>
  <conditionalFormatting sqref="H4">
    <cfRule type="cellIs" dxfId="799" priority="55" operator="equal">
      <formula>0</formula>
    </cfRule>
  </conditionalFormatting>
  <conditionalFormatting sqref="H6:H8">
    <cfRule type="cellIs" dxfId="798" priority="54" operator="equal">
      <formula>0</formula>
    </cfRule>
  </conditionalFormatting>
  <conditionalFormatting sqref="H2:H3 H26:H1048576">
    <cfRule type="cellIs" dxfId="797" priority="53" operator="equal">
      <formula>0</formula>
    </cfRule>
  </conditionalFormatting>
  <conditionalFormatting sqref="A10">
    <cfRule type="cellIs" dxfId="796" priority="52" operator="equal">
      <formula>0</formula>
    </cfRule>
  </conditionalFormatting>
  <conditionalFormatting sqref="G10">
    <cfRule type="cellIs" dxfId="795" priority="50" operator="equal">
      <formula>0</formula>
    </cfRule>
  </conditionalFormatting>
  <conditionalFormatting sqref="H10">
    <cfRule type="cellIs" dxfId="794" priority="49" operator="equal">
      <formula>0</formula>
    </cfRule>
  </conditionalFormatting>
  <conditionalFormatting sqref="A9">
    <cfRule type="cellIs" dxfId="793" priority="48" operator="equal">
      <formula>0</formula>
    </cfRule>
  </conditionalFormatting>
  <conditionalFormatting sqref="G9:G10">
    <cfRule type="cellIs" dxfId="792" priority="46" operator="equal">
      <formula>0</formula>
    </cfRule>
  </conditionalFormatting>
  <conditionalFormatting sqref="H9:H10">
    <cfRule type="cellIs" dxfId="791" priority="45" operator="equal">
      <formula>0</formula>
    </cfRule>
  </conditionalFormatting>
  <conditionalFormatting sqref="I4">
    <cfRule type="cellIs" dxfId="790" priority="44" operator="equal">
      <formula>0</formula>
    </cfRule>
  </conditionalFormatting>
  <conditionalFormatting sqref="I6:I8">
    <cfRule type="cellIs" dxfId="789" priority="43" operator="equal">
      <formula>0</formula>
    </cfRule>
  </conditionalFormatting>
  <conditionalFormatting sqref="I2:I3 I11:I12 I14:I1048576">
    <cfRule type="cellIs" dxfId="788" priority="42" operator="equal">
      <formula>0</formula>
    </cfRule>
  </conditionalFormatting>
  <conditionalFormatting sqref="I10">
    <cfRule type="cellIs" dxfId="787" priority="41" operator="equal">
      <formula>0</formula>
    </cfRule>
  </conditionalFormatting>
  <conditionalFormatting sqref="I9:I10">
    <cfRule type="cellIs" dxfId="786" priority="40" operator="equal">
      <formula>0</formula>
    </cfRule>
  </conditionalFormatting>
  <conditionalFormatting sqref="A5">
    <cfRule type="cellIs" dxfId="785" priority="34" operator="equal">
      <formula>0</formula>
    </cfRule>
  </conditionalFormatting>
  <conditionalFormatting sqref="J5">
    <cfRule type="cellIs" dxfId="784" priority="18" operator="equal">
      <formula>0</formula>
    </cfRule>
  </conditionalFormatting>
  <conditionalFormatting sqref="J4">
    <cfRule type="cellIs" dxfId="783" priority="17" operator="equal">
      <formula>0</formula>
    </cfRule>
  </conditionalFormatting>
  <conditionalFormatting sqref="J6:J8">
    <cfRule type="cellIs" dxfId="782" priority="16" operator="equal">
      <formula>0</formula>
    </cfRule>
  </conditionalFormatting>
  <conditionalFormatting sqref="J2:J3 J11:J12 J14:J1048576">
    <cfRule type="cellIs" dxfId="781" priority="15" operator="equal">
      <formula>0</formula>
    </cfRule>
  </conditionalFormatting>
  <conditionalFormatting sqref="J10">
    <cfRule type="cellIs" dxfId="780" priority="14" operator="equal">
      <formula>0</formula>
    </cfRule>
  </conditionalFormatting>
  <conditionalFormatting sqref="J9:J10">
    <cfRule type="cellIs" dxfId="779" priority="13" operator="equal">
      <formula>0</formula>
    </cfRule>
  </conditionalFormatting>
  <conditionalFormatting sqref="K5">
    <cfRule type="cellIs" dxfId="778" priority="12" operator="equal">
      <formula>0</formula>
    </cfRule>
  </conditionalFormatting>
  <conditionalFormatting sqref="K4">
    <cfRule type="cellIs" dxfId="777" priority="11" operator="equal">
      <formula>0</formula>
    </cfRule>
  </conditionalFormatting>
  <conditionalFormatting sqref="K6:K8">
    <cfRule type="cellIs" dxfId="776" priority="10" operator="equal">
      <formula>0</formula>
    </cfRule>
  </conditionalFormatting>
  <conditionalFormatting sqref="K2:K3 K11:K12 K14:K1048576">
    <cfRule type="cellIs" dxfId="775" priority="9" operator="equal">
      <formula>0</formula>
    </cfRule>
  </conditionalFormatting>
  <conditionalFormatting sqref="K10">
    <cfRule type="cellIs" dxfId="774" priority="8" operator="equal">
      <formula>0</formula>
    </cfRule>
  </conditionalFormatting>
  <conditionalFormatting sqref="K9:K10">
    <cfRule type="cellIs" dxfId="773" priority="7" operator="equal">
      <formula>0</formula>
    </cfRule>
  </conditionalFormatting>
  <conditionalFormatting sqref="L5">
    <cfRule type="cellIs" dxfId="772" priority="6" operator="equal">
      <formula>0</formula>
    </cfRule>
  </conditionalFormatting>
  <conditionalFormatting sqref="L4">
    <cfRule type="cellIs" dxfId="771" priority="5" operator="equal">
      <formula>0</formula>
    </cfRule>
  </conditionalFormatting>
  <conditionalFormatting sqref="L6:L8">
    <cfRule type="cellIs" dxfId="770" priority="4" operator="equal">
      <formula>0</formula>
    </cfRule>
  </conditionalFormatting>
  <conditionalFormatting sqref="L2:L3 L11:L12 L14:L1048576">
    <cfRule type="cellIs" dxfId="769" priority="3" operator="equal">
      <formula>0</formula>
    </cfRule>
  </conditionalFormatting>
  <conditionalFormatting sqref="L10">
    <cfRule type="cellIs" dxfId="768" priority="2" operator="equal">
      <formula>0</formula>
    </cfRule>
  </conditionalFormatting>
  <conditionalFormatting sqref="L9:L10">
    <cfRule type="cellIs" dxfId="767" priority="1" operator="equal">
      <formula>0</formula>
    </cfRule>
  </conditionalFormatting>
  <printOptions horizontalCentered="1"/>
  <pageMargins left="0.27559055118110237" right="0.27559055118110237" top="1.7716535433070868" bottom="0.47244094488188981" header="0.19685039370078741" footer="0.19685039370078741"/>
  <pageSetup paperSize="9" scale="86" orientation="portrait" r:id="rId1"/>
  <headerFooter>
    <oddHeader>&amp;C&amp;G</oddHeader>
  </headerFooter>
  <drawing r:id="rId2"/>
  <legacyDrawingHF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Folha36">
    <tabColor rgb="FFE1EAEF"/>
  </sheetPr>
  <dimension ref="A1"/>
  <sheetViews>
    <sheetView showGridLines="0" topLeftCell="A25" workbookViewId="0">
      <selection activeCell="A32" sqref="A32"/>
    </sheetView>
  </sheetViews>
  <sheetFormatPr defaultColWidth="8.7109375" defaultRowHeight="15" x14ac:dyDescent="0.25"/>
  <cols>
    <col min="1" max="16384" width="8.7109375" style="333"/>
  </cols>
  <sheetData/>
  <pageMargins left="0.19685039370078741" right="0" top="0.74803149606299213" bottom="0.74803149606299213" header="0.31496062992125984" footer="0.31496062992125984"/>
  <pageSetup paperSize="9" orientation="portrait" horizontalDpi="300" verticalDpi="300"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Folha10">
    <tabColor rgb="FFE1EAEF"/>
    <pageSetUpPr fitToPage="1"/>
  </sheetPr>
  <dimension ref="A1:M28"/>
  <sheetViews>
    <sheetView showGridLines="0" zoomScaleNormal="100" workbookViewId="0">
      <selection sqref="A1:L1"/>
    </sheetView>
  </sheetViews>
  <sheetFormatPr defaultColWidth="9.140625" defaultRowHeight="11.25" x14ac:dyDescent="0.2"/>
  <cols>
    <col min="1" max="1" width="16.7109375" style="8" customWidth="1"/>
    <col min="2" max="12" width="7.5703125" style="8" customWidth="1"/>
    <col min="13" max="13" width="8.5703125" style="8" customWidth="1"/>
    <col min="14" max="16384" width="9.140625" style="8"/>
  </cols>
  <sheetData>
    <row r="1" spans="1:13" s="220" customFormat="1" ht="28.5" customHeight="1" x14ac:dyDescent="0.2">
      <c r="A1" s="480" t="s">
        <v>359</v>
      </c>
      <c r="B1" s="480"/>
      <c r="C1" s="480"/>
      <c r="D1" s="480"/>
      <c r="E1" s="480"/>
      <c r="F1" s="480"/>
      <c r="G1" s="480"/>
      <c r="H1" s="480"/>
      <c r="I1" s="480"/>
      <c r="J1" s="480"/>
      <c r="K1" s="480"/>
      <c r="L1" s="480"/>
    </row>
    <row r="2" spans="1:13" s="223" customFormat="1" ht="15" customHeight="1" x14ac:dyDescent="0.2">
      <c r="A2" s="221"/>
      <c r="B2" s="260"/>
      <c r="C2" s="260"/>
      <c r="D2" s="260"/>
      <c r="E2" s="260"/>
      <c r="F2" s="260"/>
      <c r="G2" s="260"/>
      <c r="H2" s="260"/>
      <c r="I2" s="260"/>
      <c r="J2" s="260"/>
      <c r="K2" s="260"/>
      <c r="L2" s="260"/>
    </row>
    <row r="3" spans="1:13" s="223" customFormat="1" ht="14.25" customHeight="1" x14ac:dyDescent="0.2">
      <c r="A3" s="287" t="s">
        <v>14</v>
      </c>
      <c r="B3" s="260"/>
      <c r="C3" s="260"/>
      <c r="D3" s="260"/>
      <c r="E3" s="260"/>
      <c r="F3" s="260"/>
      <c r="G3" s="260"/>
      <c r="H3" s="260"/>
      <c r="I3" s="260"/>
      <c r="J3" s="260"/>
      <c r="K3" s="260"/>
      <c r="L3" s="260"/>
    </row>
    <row r="4" spans="1:13" s="226" customFormat="1" ht="28.5" customHeight="1" thickBot="1" x14ac:dyDescent="0.25">
      <c r="A4" s="224"/>
      <c r="B4" s="225">
        <v>2013</v>
      </c>
      <c r="C4" s="225">
        <v>2014</v>
      </c>
      <c r="D4" s="225">
        <v>2015</v>
      </c>
      <c r="E4" s="225">
        <v>2016</v>
      </c>
      <c r="F4" s="225">
        <v>2017</v>
      </c>
      <c r="G4" s="225">
        <v>2018</v>
      </c>
      <c r="H4" s="225">
        <v>2019</v>
      </c>
      <c r="I4" s="225">
        <v>2020</v>
      </c>
      <c r="J4" s="225">
        <v>2021</v>
      </c>
      <c r="K4" s="225">
        <v>2022</v>
      </c>
      <c r="L4" s="225">
        <v>2023</v>
      </c>
    </row>
    <row r="5" spans="1:13" s="317" customFormat="1" ht="16.5" customHeight="1" thickTop="1" x14ac:dyDescent="0.25">
      <c r="A5" s="194" t="s">
        <v>12</v>
      </c>
      <c r="B5" s="424">
        <v>1890511</v>
      </c>
      <c r="C5" s="424">
        <v>1928307</v>
      </c>
      <c r="D5" s="424">
        <v>1991131</v>
      </c>
      <c r="E5" s="424">
        <v>2054911</v>
      </c>
      <c r="F5" s="424">
        <v>2131943</v>
      </c>
      <c r="G5" s="424">
        <v>2205449</v>
      </c>
      <c r="H5" s="424">
        <v>2232400</v>
      </c>
      <c r="I5" s="424">
        <v>2164118</v>
      </c>
      <c r="J5" s="424">
        <v>2200594</v>
      </c>
      <c r="K5" s="424">
        <v>2376115</v>
      </c>
      <c r="L5" s="424">
        <v>2467600</v>
      </c>
      <c r="M5" s="319"/>
    </row>
    <row r="6" spans="1:13" ht="20.25" customHeight="1" x14ac:dyDescent="0.25">
      <c r="A6" s="306" t="s">
        <v>119</v>
      </c>
      <c r="B6" s="395">
        <v>9784</v>
      </c>
      <c r="C6" s="395">
        <v>14553</v>
      </c>
      <c r="D6" s="395">
        <v>11605</v>
      </c>
      <c r="E6" s="395">
        <v>11074</v>
      </c>
      <c r="F6" s="395">
        <v>11491</v>
      </c>
      <c r="G6" s="395">
        <v>10293</v>
      </c>
      <c r="H6" s="395">
        <v>11154</v>
      </c>
      <c r="I6" s="395">
        <v>10068</v>
      </c>
      <c r="J6" s="395">
        <v>11022</v>
      </c>
      <c r="K6" s="395">
        <v>11373</v>
      </c>
      <c r="L6" s="395">
        <v>11105</v>
      </c>
      <c r="M6" s="218"/>
    </row>
    <row r="7" spans="1:13" ht="15" customHeight="1" x14ac:dyDescent="0.25">
      <c r="A7" s="306" t="s">
        <v>120</v>
      </c>
      <c r="B7" s="395">
        <v>267756</v>
      </c>
      <c r="C7" s="395">
        <v>392781</v>
      </c>
      <c r="D7" s="395">
        <v>366054</v>
      </c>
      <c r="E7" s="395">
        <v>454324</v>
      </c>
      <c r="F7" s="395">
        <v>487970</v>
      </c>
      <c r="G7" s="395">
        <v>492192</v>
      </c>
      <c r="H7" s="395">
        <v>468236</v>
      </c>
      <c r="I7" s="395">
        <v>516788</v>
      </c>
      <c r="J7" s="395">
        <v>516811</v>
      </c>
      <c r="K7" s="395">
        <v>554729</v>
      </c>
      <c r="L7" s="395">
        <v>508930</v>
      </c>
      <c r="M7" s="278"/>
    </row>
    <row r="8" spans="1:13" ht="15" customHeight="1" x14ac:dyDescent="0.25">
      <c r="A8" s="180" t="s">
        <v>368</v>
      </c>
      <c r="B8" s="395">
        <v>1140344</v>
      </c>
      <c r="C8" s="395">
        <v>1044671</v>
      </c>
      <c r="D8" s="395">
        <v>1117809</v>
      </c>
      <c r="E8" s="395">
        <v>1076320</v>
      </c>
      <c r="F8" s="395">
        <v>1087248</v>
      </c>
      <c r="G8" s="395">
        <v>1109213</v>
      </c>
      <c r="H8" s="395">
        <v>1113985</v>
      </c>
      <c r="I8" s="395">
        <v>973331</v>
      </c>
      <c r="J8" s="395">
        <v>953371</v>
      </c>
      <c r="K8" s="395">
        <v>960637</v>
      </c>
      <c r="L8" s="395">
        <v>958282</v>
      </c>
      <c r="M8" s="218"/>
    </row>
    <row r="9" spans="1:13" ht="15" customHeight="1" x14ac:dyDescent="0.25">
      <c r="A9" s="306" t="s">
        <v>175</v>
      </c>
      <c r="B9" s="395">
        <v>257462</v>
      </c>
      <c r="C9" s="395">
        <v>260623</v>
      </c>
      <c r="D9" s="395">
        <v>272248</v>
      </c>
      <c r="E9" s="395">
        <v>282191</v>
      </c>
      <c r="F9" s="395">
        <v>301579</v>
      </c>
      <c r="G9" s="395">
        <v>327799</v>
      </c>
      <c r="H9" s="395">
        <v>350368</v>
      </c>
      <c r="I9" s="395">
        <v>366310</v>
      </c>
      <c r="J9" s="395">
        <v>395484</v>
      </c>
      <c r="K9" s="395">
        <v>462230</v>
      </c>
      <c r="L9" s="395">
        <v>539572</v>
      </c>
      <c r="M9" s="218"/>
    </row>
    <row r="10" spans="1:13" ht="15" customHeight="1" x14ac:dyDescent="0.25">
      <c r="A10" s="306" t="s">
        <v>176</v>
      </c>
      <c r="B10" s="395">
        <v>146669</v>
      </c>
      <c r="C10" s="395">
        <v>147728</v>
      </c>
      <c r="D10" s="395">
        <v>152155</v>
      </c>
      <c r="E10" s="395">
        <v>155880</v>
      </c>
      <c r="F10" s="395">
        <v>164581</v>
      </c>
      <c r="G10" s="395">
        <v>179358</v>
      </c>
      <c r="H10" s="395">
        <v>193721</v>
      </c>
      <c r="I10" s="395">
        <v>200290</v>
      </c>
      <c r="J10" s="395">
        <v>215755</v>
      </c>
      <c r="K10" s="395">
        <v>253765</v>
      </c>
      <c r="L10" s="395">
        <v>293708</v>
      </c>
      <c r="M10" s="218"/>
    </row>
    <row r="11" spans="1:13" ht="15" customHeight="1" x14ac:dyDescent="0.25">
      <c r="A11" s="306" t="s">
        <v>177</v>
      </c>
      <c r="B11" s="395">
        <v>44890</v>
      </c>
      <c r="C11" s="395">
        <v>45110</v>
      </c>
      <c r="D11" s="395">
        <v>47598</v>
      </c>
      <c r="E11" s="395">
        <v>50132</v>
      </c>
      <c r="F11" s="395">
        <v>53023</v>
      </c>
      <c r="G11" s="395">
        <v>58760</v>
      </c>
      <c r="H11" s="395">
        <v>64464</v>
      </c>
      <c r="I11" s="395">
        <v>66879</v>
      </c>
      <c r="J11" s="395">
        <v>74024</v>
      </c>
      <c r="K11" s="395">
        <v>89286</v>
      </c>
      <c r="L11" s="395">
        <v>102585</v>
      </c>
      <c r="M11" s="218"/>
    </row>
    <row r="12" spans="1:13" s="158" customFormat="1" ht="15" customHeight="1" x14ac:dyDescent="0.25">
      <c r="A12" s="306" t="s">
        <v>178</v>
      </c>
      <c r="B12" s="395">
        <v>12849</v>
      </c>
      <c r="C12" s="395">
        <v>12151</v>
      </c>
      <c r="D12" s="395">
        <v>12533</v>
      </c>
      <c r="E12" s="395">
        <v>13548</v>
      </c>
      <c r="F12" s="395">
        <v>14082</v>
      </c>
      <c r="G12" s="395">
        <v>15054</v>
      </c>
      <c r="H12" s="395">
        <v>16385</v>
      </c>
      <c r="I12" s="395">
        <v>16730</v>
      </c>
      <c r="J12" s="395">
        <v>18882</v>
      </c>
      <c r="K12" s="395">
        <v>24268</v>
      </c>
      <c r="L12" s="395">
        <v>29098</v>
      </c>
      <c r="M12" s="218"/>
    </row>
    <row r="13" spans="1:13" s="158" customFormat="1" ht="15" customHeight="1" x14ac:dyDescent="0.25">
      <c r="A13" s="306" t="s">
        <v>179</v>
      </c>
      <c r="B13" s="401">
        <v>10757</v>
      </c>
      <c r="C13" s="401">
        <v>10690</v>
      </c>
      <c r="D13" s="401">
        <v>11129</v>
      </c>
      <c r="E13" s="401">
        <v>11442</v>
      </c>
      <c r="F13" s="401">
        <v>11969</v>
      </c>
      <c r="G13" s="401">
        <v>12780</v>
      </c>
      <c r="H13" s="401">
        <v>14087</v>
      </c>
      <c r="I13" s="401">
        <v>13722</v>
      </c>
      <c r="J13" s="401">
        <v>15245</v>
      </c>
      <c r="K13" s="401">
        <v>19827</v>
      </c>
      <c r="L13" s="401">
        <v>24320</v>
      </c>
      <c r="M13" s="218"/>
    </row>
    <row r="14" spans="1:13" s="228" customFormat="1" ht="11.25" customHeight="1" x14ac:dyDescent="0.2">
      <c r="A14" s="227"/>
      <c r="B14" s="146"/>
      <c r="C14" s="146"/>
      <c r="D14" s="146"/>
      <c r="E14" s="146"/>
      <c r="F14" s="146"/>
      <c r="G14" s="146"/>
      <c r="H14" s="146"/>
      <c r="I14" s="146"/>
      <c r="J14" s="146"/>
      <c r="K14" s="146"/>
      <c r="L14" s="146"/>
    </row>
    <row r="15" spans="1:13" s="226" customFormat="1" x14ac:dyDescent="0.2">
      <c r="A15" s="229" t="s">
        <v>121</v>
      </c>
      <c r="B15" s="230"/>
      <c r="C15" s="230"/>
      <c r="D15" s="230"/>
      <c r="E15" s="230"/>
      <c r="F15" s="230"/>
      <c r="G15" s="230"/>
      <c r="H15" s="230"/>
      <c r="I15" s="230"/>
      <c r="J15" s="230"/>
      <c r="K15" s="230"/>
      <c r="L15" s="230"/>
    </row>
    <row r="16" spans="1:13" s="309" customFormat="1" ht="20.25" customHeight="1" x14ac:dyDescent="0.2">
      <c r="A16" s="194" t="s">
        <v>12</v>
      </c>
      <c r="B16" s="318">
        <f t="shared" ref="B16:L16" si="0">B5/B5*100</f>
        <v>100</v>
      </c>
      <c r="C16" s="318">
        <f t="shared" si="0"/>
        <v>100</v>
      </c>
      <c r="D16" s="318">
        <f t="shared" si="0"/>
        <v>100</v>
      </c>
      <c r="E16" s="318">
        <f t="shared" si="0"/>
        <v>100</v>
      </c>
      <c r="F16" s="318">
        <f t="shared" si="0"/>
        <v>100</v>
      </c>
      <c r="G16" s="318">
        <f t="shared" si="0"/>
        <v>100</v>
      </c>
      <c r="H16" s="318">
        <f t="shared" si="0"/>
        <v>100</v>
      </c>
      <c r="I16" s="318">
        <f t="shared" si="0"/>
        <v>100</v>
      </c>
      <c r="J16" s="318">
        <f t="shared" si="0"/>
        <v>100</v>
      </c>
      <c r="K16" s="318">
        <f t="shared" si="0"/>
        <v>100</v>
      </c>
      <c r="L16" s="318">
        <f t="shared" si="0"/>
        <v>100</v>
      </c>
    </row>
    <row r="17" spans="1:12" s="309" customFormat="1" ht="20.25" customHeight="1" x14ac:dyDescent="0.2">
      <c r="A17" s="306" t="s">
        <v>119</v>
      </c>
      <c r="B17" s="144">
        <f t="shared" ref="B17:L17" si="1">B6/B$5*100</f>
        <v>0.51753203234469414</v>
      </c>
      <c r="C17" s="144">
        <f t="shared" si="1"/>
        <v>0.75470347823245987</v>
      </c>
      <c r="D17" s="144">
        <f t="shared" si="1"/>
        <v>0.58283457994476506</v>
      </c>
      <c r="E17" s="144">
        <f t="shared" si="1"/>
        <v>0.53890411798856497</v>
      </c>
      <c r="F17" s="144">
        <f t="shared" si="1"/>
        <v>0.53899189612480258</v>
      </c>
      <c r="G17" s="144">
        <f t="shared" si="1"/>
        <v>0.46670768628066212</v>
      </c>
      <c r="H17" s="144">
        <f t="shared" si="1"/>
        <v>0.49964164128292421</v>
      </c>
      <c r="I17" s="144">
        <f t="shared" si="1"/>
        <v>0.46522416984656106</v>
      </c>
      <c r="J17" s="144">
        <f t="shared" si="1"/>
        <v>0.50086476651304146</v>
      </c>
      <c r="K17" s="144">
        <f t="shared" si="1"/>
        <v>0.47863844973833336</v>
      </c>
      <c r="L17" s="144">
        <f t="shared" si="1"/>
        <v>0.45003242016534284</v>
      </c>
    </row>
    <row r="18" spans="1:12" s="310" customFormat="1" ht="15" customHeight="1" x14ac:dyDescent="0.2">
      <c r="A18" s="306" t="s">
        <v>120</v>
      </c>
      <c r="B18" s="144">
        <f t="shared" ref="B18:L18" si="2">B7/B$5*100</f>
        <v>14.163154829567242</v>
      </c>
      <c r="C18" s="144">
        <f t="shared" si="2"/>
        <v>20.369215067932647</v>
      </c>
      <c r="D18" s="144">
        <f t="shared" si="2"/>
        <v>18.384224845075487</v>
      </c>
      <c r="E18" s="144">
        <f t="shared" si="2"/>
        <v>22.109181370872022</v>
      </c>
      <c r="F18" s="144">
        <f t="shared" si="2"/>
        <v>22.888510621531626</v>
      </c>
      <c r="G18" s="144">
        <f t="shared" si="2"/>
        <v>22.317088266380225</v>
      </c>
      <c r="H18" s="144">
        <f t="shared" si="2"/>
        <v>20.974556531087618</v>
      </c>
      <c r="I18" s="144">
        <f t="shared" si="2"/>
        <v>23.87984389021301</v>
      </c>
      <c r="J18" s="144">
        <f t="shared" si="2"/>
        <v>23.485068122516012</v>
      </c>
      <c r="K18" s="144">
        <f t="shared" si="2"/>
        <v>23.346050170130656</v>
      </c>
      <c r="L18" s="144">
        <f t="shared" si="2"/>
        <v>20.62449343491652</v>
      </c>
    </row>
    <row r="19" spans="1:12" s="310" customFormat="1" ht="15" customHeight="1" x14ac:dyDescent="0.2">
      <c r="A19" s="180" t="s">
        <v>368</v>
      </c>
      <c r="B19" s="144">
        <f t="shared" ref="B19:L19" si="3">B8/B$5*100</f>
        <v>60.319352809901659</v>
      </c>
      <c r="C19" s="144">
        <f t="shared" si="3"/>
        <v>54.17555399632942</v>
      </c>
      <c r="D19" s="144">
        <f t="shared" si="3"/>
        <v>56.13940017005411</v>
      </c>
      <c r="E19" s="144">
        <f t="shared" si="3"/>
        <v>52.377937535980877</v>
      </c>
      <c r="F19" s="144">
        <f t="shared" si="3"/>
        <v>50.997986343912572</v>
      </c>
      <c r="G19" s="144">
        <f t="shared" si="3"/>
        <v>50.294203130519001</v>
      </c>
      <c r="H19" s="144">
        <f t="shared" si="3"/>
        <v>49.900779430209639</v>
      </c>
      <c r="I19" s="144">
        <f t="shared" si="3"/>
        <v>44.975874698144921</v>
      </c>
      <c r="J19" s="144">
        <f t="shared" si="3"/>
        <v>43.323348150544803</v>
      </c>
      <c r="K19" s="144">
        <f t="shared" si="3"/>
        <v>40.428893382685601</v>
      </c>
      <c r="L19" s="144">
        <f t="shared" si="3"/>
        <v>38.83457610633814</v>
      </c>
    </row>
    <row r="20" spans="1:12" s="310" customFormat="1" ht="15" customHeight="1" x14ac:dyDescent="0.2">
      <c r="A20" s="306" t="s">
        <v>175</v>
      </c>
      <c r="B20" s="144">
        <f t="shared" ref="B20:L20" si="4">B9/B$5*100</f>
        <v>13.618645963974821</v>
      </c>
      <c r="C20" s="144">
        <f t="shared" si="4"/>
        <v>13.515638329373903</v>
      </c>
      <c r="D20" s="144">
        <f t="shared" si="4"/>
        <v>13.673033065127308</v>
      </c>
      <c r="E20" s="144">
        <f t="shared" si="4"/>
        <v>13.732516882726308</v>
      </c>
      <c r="F20" s="144">
        <f t="shared" si="4"/>
        <v>14.145734665514039</v>
      </c>
      <c r="G20" s="144">
        <f t="shared" si="4"/>
        <v>14.863141246975106</v>
      </c>
      <c r="H20" s="144">
        <f t="shared" si="4"/>
        <v>15.694678373051424</v>
      </c>
      <c r="I20" s="144">
        <f t="shared" si="4"/>
        <v>16.926526187573877</v>
      </c>
      <c r="J20" s="144">
        <f t="shared" si="4"/>
        <v>17.971693097409155</v>
      </c>
      <c r="K20" s="144">
        <f t="shared" si="4"/>
        <v>19.453183031966045</v>
      </c>
      <c r="L20" s="144">
        <f t="shared" si="4"/>
        <v>21.866266817960771</v>
      </c>
    </row>
    <row r="21" spans="1:12" s="310" customFormat="1" ht="15" customHeight="1" x14ac:dyDescent="0.2">
      <c r="A21" s="306" t="s">
        <v>176</v>
      </c>
      <c r="B21" s="144">
        <f t="shared" ref="B21:L21" si="5">B10/B$5*100</f>
        <v>7.7581669717869932</v>
      </c>
      <c r="C21" s="144">
        <f t="shared" si="5"/>
        <v>7.6610207814419589</v>
      </c>
      <c r="D21" s="144">
        <f t="shared" si="5"/>
        <v>7.6416368385605979</v>
      </c>
      <c r="E21" s="144">
        <f t="shared" si="5"/>
        <v>7.5857299902526192</v>
      </c>
      <c r="F21" s="144">
        <f t="shared" si="5"/>
        <v>7.7197654909160338</v>
      </c>
      <c r="G21" s="144">
        <f t="shared" si="5"/>
        <v>8.1324936554869325</v>
      </c>
      <c r="H21" s="144">
        <f t="shared" si="5"/>
        <v>8.677701128829959</v>
      </c>
      <c r="I21" s="144">
        <f t="shared" si="5"/>
        <v>9.2550406216296892</v>
      </c>
      <c r="J21" s="144">
        <f t="shared" si="5"/>
        <v>9.8043982670133598</v>
      </c>
      <c r="K21" s="144">
        <f t="shared" si="5"/>
        <v>10.679828206968098</v>
      </c>
      <c r="L21" s="144">
        <f t="shared" si="5"/>
        <v>11.902577403144756</v>
      </c>
    </row>
    <row r="22" spans="1:12" s="310" customFormat="1" ht="15" customHeight="1" x14ac:dyDescent="0.2">
      <c r="A22" s="306" t="s">
        <v>177</v>
      </c>
      <c r="B22" s="144">
        <f t="shared" ref="B22:L22" si="6">B11/B$5*100</f>
        <v>2.3744902833149344</v>
      </c>
      <c r="C22" s="144">
        <f t="shared" si="6"/>
        <v>2.3393577889827712</v>
      </c>
      <c r="D22" s="144">
        <f t="shared" si="6"/>
        <v>2.3905006752443709</v>
      </c>
      <c r="E22" s="144">
        <f t="shared" si="6"/>
        <v>2.4396190394620496</v>
      </c>
      <c r="F22" s="144">
        <f t="shared" si="6"/>
        <v>2.4870739977569758</v>
      </c>
      <c r="G22" s="144">
        <f t="shared" si="6"/>
        <v>2.6643100792627714</v>
      </c>
      <c r="H22" s="144">
        <f t="shared" si="6"/>
        <v>2.887654542196739</v>
      </c>
      <c r="I22" s="144">
        <f t="shared" si="6"/>
        <v>3.0903582891505916</v>
      </c>
      <c r="J22" s="144">
        <f t="shared" si="6"/>
        <v>3.3638190415860443</v>
      </c>
      <c r="K22" s="144">
        <f t="shared" si="6"/>
        <v>3.7576464102116272</v>
      </c>
      <c r="L22" s="144">
        <f t="shared" si="6"/>
        <v>4.1572783271194682</v>
      </c>
    </row>
    <row r="23" spans="1:12" s="310" customFormat="1" ht="15" customHeight="1" x14ac:dyDescent="0.2">
      <c r="A23" s="306" t="s">
        <v>178</v>
      </c>
      <c r="B23" s="144">
        <f t="shared" ref="B23:L23" si="7">B12/B$5*100</f>
        <v>0.67965751058840707</v>
      </c>
      <c r="C23" s="144">
        <f t="shared" si="7"/>
        <v>0.63013825080757369</v>
      </c>
      <c r="D23" s="144">
        <f t="shared" si="7"/>
        <v>0.62944125725529865</v>
      </c>
      <c r="E23" s="144">
        <f t="shared" si="7"/>
        <v>0.65929862655852256</v>
      </c>
      <c r="F23" s="144">
        <f t="shared" si="7"/>
        <v>0.66052422602292837</v>
      </c>
      <c r="G23" s="144">
        <f t="shared" si="7"/>
        <v>0.68258209552794014</v>
      </c>
      <c r="H23" s="144">
        <f t="shared" si="7"/>
        <v>0.73396344741085828</v>
      </c>
      <c r="I23" s="144">
        <f t="shared" si="7"/>
        <v>0.77306320635011583</v>
      </c>
      <c r="J23" s="144">
        <f t="shared" si="7"/>
        <v>0.85804105618755666</v>
      </c>
      <c r="K23" s="144">
        <f t="shared" si="7"/>
        <v>1.0213310382704541</v>
      </c>
      <c r="L23" s="144">
        <f t="shared" si="7"/>
        <v>1.179202463932566</v>
      </c>
    </row>
    <row r="24" spans="1:12" s="310" customFormat="1" ht="15" customHeight="1" x14ac:dyDescent="0.2">
      <c r="A24" s="37" t="s">
        <v>179</v>
      </c>
      <c r="B24" s="144">
        <f t="shared" ref="B24:L24" si="8">B13/B$5*100</f>
        <v>0.56899959852124637</v>
      </c>
      <c r="C24" s="144">
        <f t="shared" si="8"/>
        <v>0.55437230689926442</v>
      </c>
      <c r="D24" s="208">
        <f t="shared" si="8"/>
        <v>0.55892856873806895</v>
      </c>
      <c r="E24" s="208">
        <f t="shared" si="8"/>
        <v>0.55681243615903553</v>
      </c>
      <c r="F24" s="208">
        <f t="shared" si="8"/>
        <v>0.56141275822102188</v>
      </c>
      <c r="G24" s="208">
        <f t="shared" si="8"/>
        <v>0.57947383956736243</v>
      </c>
      <c r="H24" s="208">
        <f t="shared" si="8"/>
        <v>0.63102490593083682</v>
      </c>
      <c r="I24" s="208">
        <f t="shared" si="8"/>
        <v>0.63406893709123069</v>
      </c>
      <c r="J24" s="208">
        <f t="shared" si="8"/>
        <v>0.69276749823002337</v>
      </c>
      <c r="K24" s="208">
        <f t="shared" si="8"/>
        <v>0.8344293100291863</v>
      </c>
      <c r="L24" s="208">
        <f t="shared" si="8"/>
        <v>0.98557302642243472</v>
      </c>
    </row>
    <row r="25" spans="1:12" s="158" customFormat="1" ht="33.950000000000003" customHeight="1" x14ac:dyDescent="0.2">
      <c r="A25" s="479" t="s">
        <v>370</v>
      </c>
      <c r="B25" s="479"/>
      <c r="C25" s="479"/>
      <c r="D25" s="479"/>
      <c r="E25" s="479"/>
      <c r="F25" s="479"/>
      <c r="G25" s="479"/>
      <c r="H25" s="479"/>
      <c r="I25" s="479"/>
      <c r="J25" s="479"/>
      <c r="K25" s="479"/>
      <c r="L25" s="479"/>
    </row>
    <row r="26" spans="1:12" ht="14.45" customHeight="1" x14ac:dyDescent="0.2">
      <c r="A26" s="207" t="s">
        <v>137</v>
      </c>
      <c r="B26" s="149"/>
      <c r="C26" s="291"/>
      <c r="D26" s="291"/>
      <c r="E26" s="291"/>
      <c r="F26" s="291"/>
      <c r="G26" s="291"/>
      <c r="H26" s="291"/>
      <c r="I26" s="291"/>
      <c r="J26" s="291"/>
      <c r="K26" s="291"/>
      <c r="L26" s="291"/>
    </row>
    <row r="27" spans="1:12" ht="15" customHeight="1" x14ac:dyDescent="0.2">
      <c r="A27" s="481" t="s">
        <v>207</v>
      </c>
      <c r="B27" s="481"/>
      <c r="C27" s="481"/>
      <c r="D27" s="481"/>
      <c r="E27" s="481"/>
      <c r="F27" s="481"/>
      <c r="G27" s="481"/>
      <c r="H27" s="481"/>
      <c r="I27" s="481"/>
      <c r="J27" s="481"/>
      <c r="K27" s="481"/>
      <c r="L27" s="481"/>
    </row>
    <row r="28" spans="1:12" ht="11.25" customHeight="1" x14ac:dyDescent="0.2"/>
  </sheetData>
  <mergeCells count="3">
    <mergeCell ref="A25:L25"/>
    <mergeCell ref="A1:L1"/>
    <mergeCell ref="A27:L27"/>
  </mergeCells>
  <conditionalFormatting sqref="A27 C9:H11 M1:M4 A1:A24 B26:C26 A29:C1048576 B2:C4 B8:B12 B14:B15 B7:J7 B13:K13 B16:K24 B5:K6 M27:M1048576 N1:XFD1048576">
    <cfRule type="cellIs" dxfId="766" priority="129" operator="equal">
      <formula>0</formula>
    </cfRule>
    <cfRule type="cellIs" priority="130" operator="equal">
      <formula>0</formula>
    </cfRule>
  </conditionalFormatting>
  <conditionalFormatting sqref="C12:F12">
    <cfRule type="cellIs" dxfId="765" priority="127" operator="equal">
      <formula>0</formula>
    </cfRule>
    <cfRule type="cellIs" priority="128" operator="equal">
      <formula>0</formula>
    </cfRule>
  </conditionalFormatting>
  <conditionalFormatting sqref="A26">
    <cfRule type="cellIs" dxfId="764" priority="126" operator="equal">
      <formula>0</formula>
    </cfRule>
  </conditionalFormatting>
  <conditionalFormatting sqref="C14:C15">
    <cfRule type="cellIs" dxfId="763" priority="124" operator="equal">
      <formula>0</formula>
    </cfRule>
    <cfRule type="cellIs" priority="125" operator="equal">
      <formula>0</formula>
    </cfRule>
  </conditionalFormatting>
  <conditionalFormatting sqref="D2:D4 D26 D29:D1048576 E4:F4">
    <cfRule type="cellIs" dxfId="762" priority="122" operator="equal">
      <formula>0</formula>
    </cfRule>
    <cfRule type="cellIs" priority="123" operator="equal">
      <formula>0</formula>
    </cfRule>
  </conditionalFormatting>
  <conditionalFormatting sqref="D14:D15">
    <cfRule type="cellIs" dxfId="761" priority="120" operator="equal">
      <formula>0</formula>
    </cfRule>
    <cfRule type="cellIs" priority="121" operator="equal">
      <formula>0</formula>
    </cfRule>
  </conditionalFormatting>
  <conditionalFormatting sqref="C8:D8">
    <cfRule type="cellIs" dxfId="760" priority="118" operator="equal">
      <formula>0</formula>
    </cfRule>
    <cfRule type="cellIs" priority="119" operator="equal">
      <formula>0</formula>
    </cfRule>
  </conditionalFormatting>
  <conditionalFormatting sqref="F2:F3 F26 F29:F1048576">
    <cfRule type="cellIs" dxfId="759" priority="116" operator="equal">
      <formula>0</formula>
    </cfRule>
    <cfRule type="cellIs" priority="117" operator="equal">
      <formula>0</formula>
    </cfRule>
  </conditionalFormatting>
  <conditionalFormatting sqref="F14:F15">
    <cfRule type="cellIs" dxfId="758" priority="114" operator="equal">
      <formula>0</formula>
    </cfRule>
    <cfRule type="cellIs" priority="115" operator="equal">
      <formula>0</formula>
    </cfRule>
  </conditionalFormatting>
  <conditionalFormatting sqref="F8">
    <cfRule type="cellIs" dxfId="757" priority="112" operator="equal">
      <formula>0</formula>
    </cfRule>
    <cfRule type="cellIs" priority="113" operator="equal">
      <formula>0</formula>
    </cfRule>
  </conditionalFormatting>
  <conditionalFormatting sqref="A25">
    <cfRule type="cellIs" dxfId="756" priority="109" operator="equal">
      <formula>0</formula>
    </cfRule>
    <cfRule type="cellIs" priority="110" operator="equal">
      <formula>0</formula>
    </cfRule>
  </conditionalFormatting>
  <conditionalFormatting sqref="E2:E3 E26 E29:E1048576">
    <cfRule type="cellIs" dxfId="755" priority="105" operator="equal">
      <formula>0</formula>
    </cfRule>
    <cfRule type="cellIs" priority="106" operator="equal">
      <formula>0</formula>
    </cfRule>
  </conditionalFormatting>
  <conditionalFormatting sqref="E14:E15">
    <cfRule type="cellIs" dxfId="754" priority="103" operator="equal">
      <formula>0</formula>
    </cfRule>
    <cfRule type="cellIs" priority="104" operator="equal">
      <formula>0</formula>
    </cfRule>
  </conditionalFormatting>
  <conditionalFormatting sqref="E8">
    <cfRule type="cellIs" dxfId="753" priority="101" operator="equal">
      <formula>0</formula>
    </cfRule>
    <cfRule type="cellIs" priority="102" operator="equal">
      <formula>0</formula>
    </cfRule>
  </conditionalFormatting>
  <conditionalFormatting sqref="G12">
    <cfRule type="cellIs" dxfId="752" priority="97" operator="equal">
      <formula>0</formula>
    </cfRule>
    <cfRule type="cellIs" priority="98" operator="equal">
      <formula>0</formula>
    </cfRule>
  </conditionalFormatting>
  <conditionalFormatting sqref="G4">
    <cfRule type="cellIs" dxfId="751" priority="95" operator="equal">
      <formula>0</formula>
    </cfRule>
    <cfRule type="cellIs" priority="96" operator="equal">
      <formula>0</formula>
    </cfRule>
  </conditionalFormatting>
  <conditionalFormatting sqref="G2:G3 G26 G29:G1048576">
    <cfRule type="cellIs" dxfId="750" priority="91" operator="equal">
      <formula>0</formula>
    </cfRule>
    <cfRule type="cellIs" priority="92" operator="equal">
      <formula>0</formula>
    </cfRule>
  </conditionalFormatting>
  <conditionalFormatting sqref="G14:G15">
    <cfRule type="cellIs" dxfId="749" priority="89" operator="equal">
      <formula>0</formula>
    </cfRule>
    <cfRule type="cellIs" priority="90" operator="equal">
      <formula>0</formula>
    </cfRule>
  </conditionalFormatting>
  <conditionalFormatting sqref="G8">
    <cfRule type="cellIs" dxfId="748" priority="87" operator="equal">
      <formula>0</formula>
    </cfRule>
    <cfRule type="cellIs" priority="88" operator="equal">
      <formula>0</formula>
    </cfRule>
  </conditionalFormatting>
  <conditionalFormatting sqref="H12">
    <cfRule type="cellIs" dxfId="747" priority="81" operator="equal">
      <formula>0</formula>
    </cfRule>
    <cfRule type="cellIs" priority="82" operator="equal">
      <formula>0</formula>
    </cfRule>
  </conditionalFormatting>
  <conditionalFormatting sqref="H4">
    <cfRule type="cellIs" dxfId="746" priority="79" operator="equal">
      <formula>0</formula>
    </cfRule>
    <cfRule type="cellIs" priority="80" operator="equal">
      <formula>0</formula>
    </cfRule>
  </conditionalFormatting>
  <conditionalFormatting sqref="H2:H3 H26 H29:H1048576">
    <cfRule type="cellIs" dxfId="745" priority="75" operator="equal">
      <formula>0</formula>
    </cfRule>
    <cfRule type="cellIs" priority="76" operator="equal">
      <formula>0</formula>
    </cfRule>
  </conditionalFormatting>
  <conditionalFormatting sqref="H14:H15">
    <cfRule type="cellIs" dxfId="744" priority="73" operator="equal">
      <formula>0</formula>
    </cfRule>
    <cfRule type="cellIs" priority="74" operator="equal">
      <formula>0</formula>
    </cfRule>
  </conditionalFormatting>
  <conditionalFormatting sqref="H8">
    <cfRule type="cellIs" dxfId="743" priority="71" operator="equal">
      <formula>0</formula>
    </cfRule>
    <cfRule type="cellIs" priority="72" operator="equal">
      <formula>0</formula>
    </cfRule>
  </conditionalFormatting>
  <conditionalFormatting sqref="I9:I11">
    <cfRule type="cellIs" dxfId="742" priority="67" operator="equal">
      <formula>0</formula>
    </cfRule>
    <cfRule type="cellIs" priority="68" operator="equal">
      <formula>0</formula>
    </cfRule>
  </conditionalFormatting>
  <conditionalFormatting sqref="I12">
    <cfRule type="cellIs" dxfId="741" priority="63" operator="equal">
      <formula>0</formula>
    </cfRule>
    <cfRule type="cellIs" priority="64" operator="equal">
      <formula>0</formula>
    </cfRule>
  </conditionalFormatting>
  <conditionalFormatting sqref="I4">
    <cfRule type="cellIs" dxfId="740" priority="61" operator="equal">
      <formula>0</formula>
    </cfRule>
    <cfRule type="cellIs" priority="62" operator="equal">
      <formula>0</formula>
    </cfRule>
  </conditionalFormatting>
  <conditionalFormatting sqref="I2:I3 I26 I29:I1048576">
    <cfRule type="cellIs" dxfId="739" priority="57" operator="equal">
      <formula>0</formula>
    </cfRule>
    <cfRule type="cellIs" priority="58" operator="equal">
      <formula>0</formula>
    </cfRule>
  </conditionalFormatting>
  <conditionalFormatting sqref="I14:I15">
    <cfRule type="cellIs" dxfId="738" priority="55" operator="equal">
      <formula>0</formula>
    </cfRule>
    <cfRule type="cellIs" priority="56" operator="equal">
      <formula>0</formula>
    </cfRule>
  </conditionalFormatting>
  <conditionalFormatting sqref="I8">
    <cfRule type="cellIs" dxfId="737" priority="53" operator="equal">
      <formula>0</formula>
    </cfRule>
    <cfRule type="cellIs" priority="54" operator="equal">
      <formula>0</formula>
    </cfRule>
  </conditionalFormatting>
  <conditionalFormatting sqref="J9:J11">
    <cfRule type="cellIs" dxfId="736" priority="49" operator="equal">
      <formula>0</formula>
    </cfRule>
    <cfRule type="cellIs" priority="50" operator="equal">
      <formula>0</formula>
    </cfRule>
  </conditionalFormatting>
  <conditionalFormatting sqref="J12">
    <cfRule type="cellIs" dxfId="735" priority="45" operator="equal">
      <formula>0</formula>
    </cfRule>
    <cfRule type="cellIs" priority="46" operator="equal">
      <formula>0</formula>
    </cfRule>
  </conditionalFormatting>
  <conditionalFormatting sqref="J4">
    <cfRule type="cellIs" dxfId="734" priority="43" operator="equal">
      <formula>0</formula>
    </cfRule>
    <cfRule type="cellIs" priority="44" operator="equal">
      <formula>0</formula>
    </cfRule>
  </conditionalFormatting>
  <conditionalFormatting sqref="J2:J3 J26 J29:J1048576">
    <cfRule type="cellIs" dxfId="733" priority="41" operator="equal">
      <formula>0</formula>
    </cfRule>
    <cfRule type="cellIs" priority="42" operator="equal">
      <formula>0</formula>
    </cfRule>
  </conditionalFormatting>
  <conditionalFormatting sqref="J14:J15">
    <cfRule type="cellIs" dxfId="732" priority="39" operator="equal">
      <formula>0</formula>
    </cfRule>
    <cfRule type="cellIs" priority="40" operator="equal">
      <formula>0</formula>
    </cfRule>
  </conditionalFormatting>
  <conditionalFormatting sqref="J8">
    <cfRule type="cellIs" dxfId="731" priority="37" operator="equal">
      <formula>0</formula>
    </cfRule>
    <cfRule type="cellIs" priority="38" operator="equal">
      <formula>0</formula>
    </cfRule>
  </conditionalFormatting>
  <conditionalFormatting sqref="K7">
    <cfRule type="cellIs" dxfId="730" priority="29" operator="equal">
      <formula>0</formula>
    </cfRule>
    <cfRule type="cellIs" priority="30" operator="equal">
      <formula>0</formula>
    </cfRule>
  </conditionalFormatting>
  <conditionalFormatting sqref="K9:K11">
    <cfRule type="cellIs" dxfId="729" priority="27" operator="equal">
      <formula>0</formula>
    </cfRule>
    <cfRule type="cellIs" priority="28" operator="equal">
      <formula>0</formula>
    </cfRule>
  </conditionalFormatting>
  <conditionalFormatting sqref="K12">
    <cfRule type="cellIs" dxfId="728" priority="25" operator="equal">
      <formula>0</formula>
    </cfRule>
    <cfRule type="cellIs" priority="26" operator="equal">
      <formula>0</formula>
    </cfRule>
  </conditionalFormatting>
  <conditionalFormatting sqref="K4">
    <cfRule type="cellIs" dxfId="727" priority="23" operator="equal">
      <formula>0</formula>
    </cfRule>
    <cfRule type="cellIs" priority="24" operator="equal">
      <formula>0</formula>
    </cfRule>
  </conditionalFormatting>
  <conditionalFormatting sqref="K2:K3 K26 K29:K1048576">
    <cfRule type="cellIs" dxfId="726" priority="21" operator="equal">
      <formula>0</formula>
    </cfRule>
    <cfRule type="cellIs" priority="22" operator="equal">
      <formula>0</formula>
    </cfRule>
  </conditionalFormatting>
  <conditionalFormatting sqref="K14:K15">
    <cfRule type="cellIs" dxfId="725" priority="19" operator="equal">
      <formula>0</formula>
    </cfRule>
    <cfRule type="cellIs" priority="20" operator="equal">
      <formula>0</formula>
    </cfRule>
  </conditionalFormatting>
  <conditionalFormatting sqref="K8">
    <cfRule type="cellIs" dxfId="724" priority="17" operator="equal">
      <formula>0</formula>
    </cfRule>
    <cfRule type="cellIs" priority="18" operator="equal">
      <formula>0</formula>
    </cfRule>
  </conditionalFormatting>
  <conditionalFormatting sqref="L13 L16:L24 L5:L6">
    <cfRule type="cellIs" dxfId="723" priority="15" operator="equal">
      <formula>0</formula>
    </cfRule>
    <cfRule type="cellIs" priority="16" operator="equal">
      <formula>0</formula>
    </cfRule>
  </conditionalFormatting>
  <conditionalFormatting sqref="L7">
    <cfRule type="cellIs" dxfId="722" priority="13" operator="equal">
      <formula>0</formula>
    </cfRule>
    <cfRule type="cellIs" priority="14" operator="equal">
      <formula>0</formula>
    </cfRule>
  </conditionalFormatting>
  <conditionalFormatting sqref="L9:L11">
    <cfRule type="cellIs" dxfId="721" priority="11" operator="equal">
      <formula>0</formula>
    </cfRule>
    <cfRule type="cellIs" priority="12" operator="equal">
      <formula>0</formula>
    </cfRule>
  </conditionalFormatting>
  <conditionalFormatting sqref="L12">
    <cfRule type="cellIs" dxfId="720" priority="9" operator="equal">
      <formula>0</formula>
    </cfRule>
    <cfRule type="cellIs" priority="10" operator="equal">
      <formula>0</formula>
    </cfRule>
  </conditionalFormatting>
  <conditionalFormatting sqref="L4">
    <cfRule type="cellIs" dxfId="719" priority="7" operator="equal">
      <formula>0</formula>
    </cfRule>
    <cfRule type="cellIs" priority="8" operator="equal">
      <formula>0</formula>
    </cfRule>
  </conditionalFormatting>
  <conditionalFormatting sqref="L2:L3 L26 L29:L1048576">
    <cfRule type="cellIs" dxfId="718" priority="5" operator="equal">
      <formula>0</formula>
    </cfRule>
    <cfRule type="cellIs" priority="6" operator="equal">
      <formula>0</formula>
    </cfRule>
  </conditionalFormatting>
  <conditionalFormatting sqref="L14:L15">
    <cfRule type="cellIs" dxfId="717" priority="3" operator="equal">
      <formula>0</formula>
    </cfRule>
    <cfRule type="cellIs" priority="4" operator="equal">
      <formula>0</formula>
    </cfRule>
  </conditionalFormatting>
  <conditionalFormatting sqref="L8">
    <cfRule type="cellIs" dxfId="716" priority="1" operator="equal">
      <formula>0</formula>
    </cfRule>
    <cfRule type="cellIs" priority="2" operator="equal">
      <formula>0</formula>
    </cfRule>
  </conditionalFormatting>
  <printOptions horizontalCentered="1"/>
  <pageMargins left="0.27559055118110237" right="0.27559055118110237" top="1.7716535433070868" bottom="0.47244094488188981" header="0.19685039370078741" footer="0.19685039370078741"/>
  <pageSetup paperSize="9" orientation="portrait" r:id="rId1"/>
  <headerFooter>
    <oddHeader>&amp;C&amp;G</oddHeader>
  </headerFooter>
  <drawing r:id="rId2"/>
  <legacyDrawingHF r:id="rId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Folha14">
    <tabColor indexed="26"/>
    <pageSetUpPr fitToPage="1"/>
  </sheetPr>
  <dimension ref="A1:N110"/>
  <sheetViews>
    <sheetView showGridLines="0" workbookViewId="0">
      <selection sqref="A1:M1"/>
    </sheetView>
  </sheetViews>
  <sheetFormatPr defaultColWidth="9.140625" defaultRowHeight="11.25" x14ac:dyDescent="0.2"/>
  <cols>
    <col min="1" max="1" width="2.28515625" style="128" customWidth="1"/>
    <col min="2" max="2" width="28.7109375" style="128" customWidth="1"/>
    <col min="3" max="13" width="6.42578125" style="128" customWidth="1"/>
    <col min="14" max="16384" width="9.140625" style="128"/>
  </cols>
  <sheetData>
    <row r="1" spans="1:14" s="231" customFormat="1" ht="28.5" customHeight="1" x14ac:dyDescent="0.2">
      <c r="A1" s="482" t="s">
        <v>358</v>
      </c>
      <c r="B1" s="482"/>
      <c r="C1" s="482"/>
      <c r="D1" s="482"/>
      <c r="E1" s="482"/>
      <c r="F1" s="482"/>
      <c r="G1" s="482"/>
      <c r="H1" s="482"/>
      <c r="I1" s="482"/>
      <c r="J1" s="482"/>
      <c r="K1" s="482"/>
      <c r="L1" s="482"/>
      <c r="M1" s="482"/>
    </row>
    <row r="2" spans="1:14" s="233" customFormat="1" ht="15" customHeight="1" x14ac:dyDescent="0.2">
      <c r="A2" s="272"/>
      <c r="B2" s="272"/>
      <c r="C2" s="272"/>
      <c r="D2" s="273"/>
      <c r="E2" s="273"/>
      <c r="F2" s="273"/>
      <c r="G2" s="273"/>
      <c r="H2" s="273"/>
      <c r="I2" s="273"/>
      <c r="J2" s="273"/>
      <c r="K2" s="273"/>
      <c r="L2" s="273"/>
      <c r="M2" s="273"/>
    </row>
    <row r="3" spans="1:14" s="114" customFormat="1" ht="15" customHeight="1" x14ac:dyDescent="0.2">
      <c r="A3" s="30" t="s">
        <v>43</v>
      </c>
      <c r="B3" s="21"/>
      <c r="C3" s="321"/>
      <c r="D3" s="321"/>
      <c r="E3" s="321"/>
      <c r="F3" s="321"/>
      <c r="G3" s="321"/>
      <c r="H3" s="321"/>
      <c r="I3" s="321"/>
      <c r="J3" s="321"/>
      <c r="K3" s="321"/>
      <c r="L3" s="321"/>
      <c r="M3" s="321" t="s">
        <v>69</v>
      </c>
    </row>
    <row r="4" spans="1:14" s="114" customFormat="1" ht="28.5" customHeight="1" thickBot="1" x14ac:dyDescent="0.25">
      <c r="A4" s="105" t="s">
        <v>1</v>
      </c>
      <c r="B4" s="32"/>
      <c r="C4" s="6">
        <v>2013</v>
      </c>
      <c r="D4" s="6">
        <v>2014</v>
      </c>
      <c r="E4" s="6">
        <v>2015</v>
      </c>
      <c r="F4" s="6">
        <v>2016</v>
      </c>
      <c r="G4" s="6">
        <v>2017</v>
      </c>
      <c r="H4" s="6">
        <v>2018</v>
      </c>
      <c r="I4" s="6">
        <v>2019</v>
      </c>
      <c r="J4" s="6">
        <v>2020</v>
      </c>
      <c r="K4" s="6">
        <v>2021</v>
      </c>
      <c r="L4" s="6">
        <v>2022</v>
      </c>
      <c r="M4" s="6">
        <v>2023</v>
      </c>
    </row>
    <row r="5" spans="1:14" s="114" customFormat="1" ht="16.5" customHeight="1" thickTop="1" x14ac:dyDescent="0.25">
      <c r="A5" s="217" t="s">
        <v>44</v>
      </c>
      <c r="B5" s="194"/>
      <c r="C5" s="371">
        <v>912.18</v>
      </c>
      <c r="D5" s="371">
        <v>909.49</v>
      </c>
      <c r="E5" s="371">
        <v>913.93</v>
      </c>
      <c r="F5" s="371">
        <v>924.94</v>
      </c>
      <c r="G5" s="371">
        <v>943</v>
      </c>
      <c r="H5" s="371">
        <v>970.42</v>
      </c>
      <c r="I5" s="371">
        <v>1005.09</v>
      </c>
      <c r="J5" s="371">
        <v>1041.99</v>
      </c>
      <c r="K5" s="371">
        <v>1082.77</v>
      </c>
      <c r="L5" s="371">
        <v>1143.45</v>
      </c>
      <c r="M5" s="371">
        <v>1219.8699999999999</v>
      </c>
      <c r="N5" s="234"/>
    </row>
    <row r="6" spans="1:14" s="114" customFormat="1" ht="16.5" customHeight="1" x14ac:dyDescent="0.25">
      <c r="A6" s="194" t="s">
        <v>74</v>
      </c>
      <c r="B6" s="306" t="s">
        <v>171</v>
      </c>
      <c r="C6" s="371">
        <v>684.7</v>
      </c>
      <c r="D6" s="371">
        <v>687.92</v>
      </c>
      <c r="E6" s="371">
        <v>701.34</v>
      </c>
      <c r="F6" s="371">
        <v>726.49</v>
      </c>
      <c r="G6" s="371">
        <v>738.39</v>
      </c>
      <c r="H6" s="371">
        <v>773.22</v>
      </c>
      <c r="I6" s="371">
        <v>823.08</v>
      </c>
      <c r="J6" s="371">
        <v>823.12</v>
      </c>
      <c r="K6" s="371">
        <v>872.68</v>
      </c>
      <c r="L6" s="371">
        <v>916.19</v>
      </c>
      <c r="M6" s="371">
        <v>969.65</v>
      </c>
      <c r="N6" s="368"/>
    </row>
    <row r="7" spans="1:14" s="114" customFormat="1" ht="12.75" customHeight="1" x14ac:dyDescent="0.25">
      <c r="A7" s="194" t="s">
        <v>75</v>
      </c>
      <c r="B7" s="306" t="s">
        <v>103</v>
      </c>
      <c r="C7" s="371">
        <v>918.56</v>
      </c>
      <c r="D7" s="371">
        <v>934.74</v>
      </c>
      <c r="E7" s="371">
        <v>937.81</v>
      </c>
      <c r="F7" s="371">
        <v>958.1</v>
      </c>
      <c r="G7" s="371">
        <v>986.18</v>
      </c>
      <c r="H7" s="371">
        <v>1036.73</v>
      </c>
      <c r="I7" s="371">
        <v>1083.24</v>
      </c>
      <c r="J7" s="371">
        <v>1099.73</v>
      </c>
      <c r="K7" s="371">
        <v>1159.45</v>
      </c>
      <c r="L7" s="371">
        <v>1221.07</v>
      </c>
      <c r="M7" s="371">
        <v>1316.39</v>
      </c>
      <c r="N7" s="234"/>
    </row>
    <row r="8" spans="1:14" s="114" customFormat="1" ht="12.75" customHeight="1" x14ac:dyDescent="0.25">
      <c r="A8" s="194" t="s">
        <v>76</v>
      </c>
      <c r="B8" s="306" t="s">
        <v>102</v>
      </c>
      <c r="C8" s="371">
        <v>839.41</v>
      </c>
      <c r="D8" s="371">
        <v>844.01</v>
      </c>
      <c r="E8" s="371">
        <v>856.12</v>
      </c>
      <c r="F8" s="371">
        <v>870.08</v>
      </c>
      <c r="G8" s="371">
        <v>895.89</v>
      </c>
      <c r="H8" s="371">
        <v>929.15</v>
      </c>
      <c r="I8" s="371">
        <v>964.71</v>
      </c>
      <c r="J8" s="371">
        <v>1003.21</v>
      </c>
      <c r="K8" s="371">
        <v>1031.03</v>
      </c>
      <c r="L8" s="371">
        <v>1095.17</v>
      </c>
      <c r="M8" s="371">
        <v>1172.58</v>
      </c>
      <c r="N8" s="234"/>
    </row>
    <row r="9" spans="1:14" s="114" customFormat="1" ht="12.75" customHeight="1" x14ac:dyDescent="0.25">
      <c r="A9" s="104"/>
      <c r="B9" s="103" t="s">
        <v>89</v>
      </c>
      <c r="C9" s="372">
        <v>745.48</v>
      </c>
      <c r="D9" s="372">
        <v>747.8</v>
      </c>
      <c r="E9" s="372">
        <v>760.19</v>
      </c>
      <c r="F9" s="372">
        <v>770.62</v>
      </c>
      <c r="G9" s="372">
        <v>796.38</v>
      </c>
      <c r="H9" s="372">
        <v>822.9</v>
      </c>
      <c r="I9" s="372">
        <v>849.91</v>
      </c>
      <c r="J9" s="372">
        <v>888.37</v>
      </c>
      <c r="K9" s="372">
        <v>926.13</v>
      </c>
      <c r="L9" s="372">
        <v>966.13</v>
      </c>
      <c r="M9" s="372">
        <v>1031.74</v>
      </c>
      <c r="N9" s="234"/>
    </row>
    <row r="10" spans="1:14" s="114" customFormat="1" ht="12.75" customHeight="1" x14ac:dyDescent="0.25">
      <c r="A10" s="104"/>
      <c r="B10" s="103" t="s">
        <v>90</v>
      </c>
      <c r="C10" s="372">
        <v>1105.97</v>
      </c>
      <c r="D10" s="372">
        <v>1112.46</v>
      </c>
      <c r="E10" s="372">
        <v>1115.24</v>
      </c>
      <c r="F10" s="372">
        <v>1122.6099999999999</v>
      </c>
      <c r="G10" s="372">
        <v>1131.43</v>
      </c>
      <c r="H10" s="372">
        <v>1135.99</v>
      </c>
      <c r="I10" s="372">
        <v>1167.49</v>
      </c>
      <c r="J10" s="372">
        <v>1197.1600000000001</v>
      </c>
      <c r="K10" s="372">
        <v>1222.73</v>
      </c>
      <c r="L10" s="372">
        <v>1271.04</v>
      </c>
      <c r="M10" s="372">
        <v>1345.03</v>
      </c>
      <c r="N10" s="234"/>
    </row>
    <row r="11" spans="1:14" s="114" customFormat="1" ht="12.75" customHeight="1" x14ac:dyDescent="0.25">
      <c r="A11" s="104"/>
      <c r="B11" s="103" t="s">
        <v>91</v>
      </c>
      <c r="C11" s="372">
        <v>1759.96</v>
      </c>
      <c r="D11" s="372">
        <v>1885.93</v>
      </c>
      <c r="E11" s="372">
        <v>1764.33</v>
      </c>
      <c r="F11" s="372">
        <v>1660.55</v>
      </c>
      <c r="G11" s="372">
        <v>1624.74</v>
      </c>
      <c r="H11" s="372">
        <v>1717.62</v>
      </c>
      <c r="I11" s="372">
        <v>1691.8</v>
      </c>
      <c r="J11" s="372">
        <v>1765.38</v>
      </c>
      <c r="K11" s="372">
        <v>1800.04</v>
      </c>
      <c r="L11" s="372">
        <v>1855.15</v>
      </c>
      <c r="M11" s="372">
        <v>2022.87</v>
      </c>
      <c r="N11" s="234"/>
    </row>
    <row r="12" spans="1:14" s="114" customFormat="1" ht="12.75" customHeight="1" x14ac:dyDescent="0.25">
      <c r="A12" s="104"/>
      <c r="B12" s="103" t="s">
        <v>0</v>
      </c>
      <c r="C12" s="372">
        <v>681.72</v>
      </c>
      <c r="D12" s="372">
        <v>696.68</v>
      </c>
      <c r="E12" s="372">
        <v>712.82</v>
      </c>
      <c r="F12" s="372">
        <v>732.98</v>
      </c>
      <c r="G12" s="372">
        <v>762.14</v>
      </c>
      <c r="H12" s="372">
        <v>794.24</v>
      </c>
      <c r="I12" s="372">
        <v>817.69</v>
      </c>
      <c r="J12" s="372">
        <v>854.64</v>
      </c>
      <c r="K12" s="372">
        <v>891.41</v>
      </c>
      <c r="L12" s="372">
        <v>952.77</v>
      </c>
      <c r="M12" s="372">
        <v>1020.11</v>
      </c>
      <c r="N12" s="234"/>
    </row>
    <row r="13" spans="1:14" s="114" customFormat="1" ht="12.75" customHeight="1" x14ac:dyDescent="0.25">
      <c r="A13" s="104"/>
      <c r="B13" s="103" t="s">
        <v>92</v>
      </c>
      <c r="C13" s="372">
        <v>583.82000000000005</v>
      </c>
      <c r="D13" s="372">
        <v>599.73</v>
      </c>
      <c r="E13" s="372">
        <v>608.79999999999995</v>
      </c>
      <c r="F13" s="372">
        <v>635.15</v>
      </c>
      <c r="G13" s="372">
        <v>666.45</v>
      </c>
      <c r="H13" s="372">
        <v>698.05</v>
      </c>
      <c r="I13" s="372">
        <v>728.51</v>
      </c>
      <c r="J13" s="372">
        <v>764.32</v>
      </c>
      <c r="K13" s="372">
        <v>802.15</v>
      </c>
      <c r="L13" s="372">
        <v>853.14</v>
      </c>
      <c r="M13" s="372">
        <v>922.78</v>
      </c>
      <c r="N13" s="234"/>
    </row>
    <row r="14" spans="1:14" s="114" customFormat="1" ht="12.75" customHeight="1" x14ac:dyDescent="0.25">
      <c r="A14" s="104"/>
      <c r="B14" s="103" t="s">
        <v>145</v>
      </c>
      <c r="C14" s="372">
        <v>613.5</v>
      </c>
      <c r="D14" s="372">
        <v>630.91</v>
      </c>
      <c r="E14" s="372">
        <v>649.51</v>
      </c>
      <c r="F14" s="372">
        <v>672.79</v>
      </c>
      <c r="G14" s="372">
        <v>698.04</v>
      </c>
      <c r="H14" s="372">
        <v>730.56</v>
      </c>
      <c r="I14" s="372">
        <v>766.71</v>
      </c>
      <c r="J14" s="372">
        <v>797.31</v>
      </c>
      <c r="K14" s="372">
        <v>835.99</v>
      </c>
      <c r="L14" s="372">
        <v>888.04</v>
      </c>
      <c r="M14" s="372">
        <v>962.87</v>
      </c>
      <c r="N14" s="234"/>
    </row>
    <row r="15" spans="1:14" s="114" customFormat="1" ht="12.75" customHeight="1" x14ac:dyDescent="0.25">
      <c r="A15" s="104"/>
      <c r="B15" s="103" t="s">
        <v>146</v>
      </c>
      <c r="C15" s="372">
        <v>813.3</v>
      </c>
      <c r="D15" s="372">
        <v>825.69</v>
      </c>
      <c r="E15" s="372">
        <v>833.74</v>
      </c>
      <c r="F15" s="372">
        <v>857.45</v>
      </c>
      <c r="G15" s="372">
        <v>875.61</v>
      </c>
      <c r="H15" s="372">
        <v>900.19</v>
      </c>
      <c r="I15" s="372">
        <v>932.61</v>
      </c>
      <c r="J15" s="372">
        <v>964.05</v>
      </c>
      <c r="K15" s="372">
        <v>1002.66</v>
      </c>
      <c r="L15" s="372">
        <v>1055.1099999999999</v>
      </c>
      <c r="M15" s="372">
        <v>1134.57</v>
      </c>
      <c r="N15" s="234"/>
    </row>
    <row r="16" spans="1:14" s="114" customFormat="1" ht="12.75" customHeight="1" x14ac:dyDescent="0.25">
      <c r="A16" s="104"/>
      <c r="B16" s="103" t="s">
        <v>147</v>
      </c>
      <c r="C16" s="372">
        <v>1110.8800000000001</v>
      </c>
      <c r="D16" s="372">
        <v>1117.3800000000001</v>
      </c>
      <c r="E16" s="372">
        <v>1130.68</v>
      </c>
      <c r="F16" s="372">
        <v>1110.49</v>
      </c>
      <c r="G16" s="372">
        <v>1117.58</v>
      </c>
      <c r="H16" s="372">
        <v>1125.7</v>
      </c>
      <c r="I16" s="372">
        <v>1161.6500000000001</v>
      </c>
      <c r="J16" s="372">
        <v>1197.77</v>
      </c>
      <c r="K16" s="372">
        <v>1228.26</v>
      </c>
      <c r="L16" s="372">
        <v>1265.78</v>
      </c>
      <c r="M16" s="372">
        <v>1344.17</v>
      </c>
      <c r="N16" s="234"/>
    </row>
    <row r="17" spans="1:14" s="114" customFormat="1" ht="12.75" customHeight="1" x14ac:dyDescent="0.25">
      <c r="A17" s="104"/>
      <c r="B17" s="103" t="s">
        <v>148</v>
      </c>
      <c r="C17" s="372">
        <v>868.13</v>
      </c>
      <c r="D17" s="372">
        <v>875.21</v>
      </c>
      <c r="E17" s="372">
        <v>877.75</v>
      </c>
      <c r="F17" s="372">
        <v>889.46</v>
      </c>
      <c r="G17" s="372">
        <v>901.84</v>
      </c>
      <c r="H17" s="372">
        <v>927.76</v>
      </c>
      <c r="I17" s="372">
        <v>956.11</v>
      </c>
      <c r="J17" s="372">
        <v>983.09</v>
      </c>
      <c r="K17" s="372">
        <v>1019.64</v>
      </c>
      <c r="L17" s="372">
        <v>1057.7</v>
      </c>
      <c r="M17" s="372">
        <v>1117.01</v>
      </c>
      <c r="N17" s="234"/>
    </row>
    <row r="18" spans="1:14" s="114" customFormat="1" ht="12.75" customHeight="1" x14ac:dyDescent="0.25">
      <c r="A18" s="104"/>
      <c r="B18" s="103" t="s">
        <v>149</v>
      </c>
      <c r="C18" s="372">
        <v>2561.37</v>
      </c>
      <c r="D18" s="372">
        <v>2533.4299999999998</v>
      </c>
      <c r="E18" s="372">
        <v>2513.3000000000002</v>
      </c>
      <c r="F18" s="372">
        <v>2545.6</v>
      </c>
      <c r="G18" s="372">
        <v>2544.4699999999998</v>
      </c>
      <c r="H18" s="372">
        <v>2515.46</v>
      </c>
      <c r="I18" s="372">
        <v>2600.0700000000002</v>
      </c>
      <c r="J18" s="372">
        <v>2574.19</v>
      </c>
      <c r="K18" s="372">
        <v>2791.95</v>
      </c>
      <c r="L18" s="372">
        <v>2786.06</v>
      </c>
      <c r="M18" s="372">
        <v>2858.45</v>
      </c>
      <c r="N18" s="234"/>
    </row>
    <row r="19" spans="1:14" s="114" customFormat="1" ht="12.75" customHeight="1" x14ac:dyDescent="0.25">
      <c r="A19" s="104"/>
      <c r="B19" s="103" t="s">
        <v>150</v>
      </c>
      <c r="C19" s="372">
        <v>1313.01</v>
      </c>
      <c r="D19" s="372">
        <v>1300.8499999999999</v>
      </c>
      <c r="E19" s="372">
        <v>1306</v>
      </c>
      <c r="F19" s="372">
        <v>1318.49</v>
      </c>
      <c r="G19" s="372">
        <v>1323.61</v>
      </c>
      <c r="H19" s="372">
        <v>1352.62</v>
      </c>
      <c r="I19" s="372">
        <v>1414.33</v>
      </c>
      <c r="J19" s="372">
        <v>1437.44</v>
      </c>
      <c r="K19" s="372">
        <v>1451.02</v>
      </c>
      <c r="L19" s="372">
        <v>1520.71</v>
      </c>
      <c r="M19" s="372">
        <v>1556.82</v>
      </c>
      <c r="N19" s="234"/>
    </row>
    <row r="20" spans="1:14" s="114" customFormat="1" ht="12.75" customHeight="1" x14ac:dyDescent="0.25">
      <c r="A20" s="104"/>
      <c r="B20" s="103" t="s">
        <v>159</v>
      </c>
      <c r="C20" s="372">
        <v>1546.17</v>
      </c>
      <c r="D20" s="372">
        <v>1544.24</v>
      </c>
      <c r="E20" s="372">
        <v>1572.81</v>
      </c>
      <c r="F20" s="372">
        <v>1549.65</v>
      </c>
      <c r="G20" s="372">
        <v>1591.88</v>
      </c>
      <c r="H20" s="372">
        <v>1623.52</v>
      </c>
      <c r="I20" s="372">
        <v>1723.91</v>
      </c>
      <c r="J20" s="372">
        <v>1677.7</v>
      </c>
      <c r="K20" s="372">
        <v>1735.63</v>
      </c>
      <c r="L20" s="372">
        <v>1813.09</v>
      </c>
      <c r="M20" s="372">
        <v>1917.83</v>
      </c>
      <c r="N20" s="234"/>
    </row>
    <row r="21" spans="1:14" s="114" customFormat="1" ht="12.75" customHeight="1" x14ac:dyDescent="0.25">
      <c r="A21" s="104"/>
      <c r="B21" s="103" t="s">
        <v>151</v>
      </c>
      <c r="C21" s="372">
        <v>899.35</v>
      </c>
      <c r="D21" s="372">
        <v>910.81</v>
      </c>
      <c r="E21" s="372">
        <v>914.2</v>
      </c>
      <c r="F21" s="372">
        <v>938</v>
      </c>
      <c r="G21" s="372">
        <v>950.37</v>
      </c>
      <c r="H21" s="372">
        <v>986.7</v>
      </c>
      <c r="I21" s="372">
        <v>1019.55</v>
      </c>
      <c r="J21" s="372">
        <v>1036.42</v>
      </c>
      <c r="K21" s="372">
        <v>1069.6600000000001</v>
      </c>
      <c r="L21" s="372">
        <v>1122.1400000000001</v>
      </c>
      <c r="M21" s="372">
        <v>1198.07</v>
      </c>
      <c r="N21" s="234"/>
    </row>
    <row r="22" spans="1:14" s="114" customFormat="1" ht="12.75" customHeight="1" x14ac:dyDescent="0.25">
      <c r="A22" s="104"/>
      <c r="B22" s="103" t="s">
        <v>158</v>
      </c>
      <c r="C22" s="372">
        <v>870.04</v>
      </c>
      <c r="D22" s="372">
        <v>869.23</v>
      </c>
      <c r="E22" s="372">
        <v>877.28</v>
      </c>
      <c r="F22" s="372">
        <v>883.03</v>
      </c>
      <c r="G22" s="372">
        <v>902.94</v>
      </c>
      <c r="H22" s="372">
        <v>929.28</v>
      </c>
      <c r="I22" s="372">
        <v>961.82</v>
      </c>
      <c r="J22" s="372">
        <v>981.74</v>
      </c>
      <c r="K22" s="372">
        <v>1022.36</v>
      </c>
      <c r="L22" s="372">
        <v>1077.8699999999999</v>
      </c>
      <c r="M22" s="372">
        <v>1151.8900000000001</v>
      </c>
      <c r="N22" s="234"/>
    </row>
    <row r="23" spans="1:14" s="114" customFormat="1" ht="12.75" customHeight="1" x14ac:dyDescent="0.25">
      <c r="A23" s="104"/>
      <c r="B23" s="103" t="s">
        <v>93</v>
      </c>
      <c r="C23" s="372">
        <v>1020.63</v>
      </c>
      <c r="D23" s="372">
        <v>996.46</v>
      </c>
      <c r="E23" s="372">
        <v>998.43</v>
      </c>
      <c r="F23" s="372">
        <v>1016.83</v>
      </c>
      <c r="G23" s="372">
        <v>1027.25</v>
      </c>
      <c r="H23" s="372">
        <v>1078.21</v>
      </c>
      <c r="I23" s="372">
        <v>1099.47</v>
      </c>
      <c r="J23" s="372">
        <v>1137.97</v>
      </c>
      <c r="K23" s="372">
        <v>1170.1600000000001</v>
      </c>
      <c r="L23" s="372">
        <v>1214.02</v>
      </c>
      <c r="M23" s="372">
        <v>1306.96</v>
      </c>
      <c r="N23" s="234"/>
    </row>
    <row r="24" spans="1:14" s="114" customFormat="1" ht="12.75" customHeight="1" x14ac:dyDescent="0.25">
      <c r="A24" s="104"/>
      <c r="B24" s="103" t="s">
        <v>156</v>
      </c>
      <c r="C24" s="372">
        <v>850.9</v>
      </c>
      <c r="D24" s="372">
        <v>855.25</v>
      </c>
      <c r="E24" s="372">
        <v>868.98</v>
      </c>
      <c r="F24" s="372">
        <v>878.59</v>
      </c>
      <c r="G24" s="372">
        <v>908.92</v>
      </c>
      <c r="H24" s="372">
        <v>938.82</v>
      </c>
      <c r="I24" s="372">
        <v>973</v>
      </c>
      <c r="J24" s="372">
        <v>992.93</v>
      </c>
      <c r="K24" s="372">
        <v>1023.45</v>
      </c>
      <c r="L24" s="372">
        <v>1082.54</v>
      </c>
      <c r="M24" s="372">
        <v>1151.1099999999999</v>
      </c>
      <c r="N24" s="234"/>
    </row>
    <row r="25" spans="1:14" s="114" customFormat="1" ht="12.75" customHeight="1" x14ac:dyDescent="0.25">
      <c r="A25" s="104"/>
      <c r="B25" s="103" t="s">
        <v>157</v>
      </c>
      <c r="C25" s="372">
        <v>1065.55</v>
      </c>
      <c r="D25" s="372">
        <v>1080.3800000000001</v>
      </c>
      <c r="E25" s="372">
        <v>1123.73</v>
      </c>
      <c r="F25" s="372">
        <v>1131.29</v>
      </c>
      <c r="G25" s="372">
        <v>1145.3599999999999</v>
      </c>
      <c r="H25" s="372">
        <v>1182.54</v>
      </c>
      <c r="I25" s="372">
        <v>1225.2</v>
      </c>
      <c r="J25" s="372">
        <v>1256.75</v>
      </c>
      <c r="K25" s="372">
        <v>1289.67</v>
      </c>
      <c r="L25" s="372">
        <v>1419.9</v>
      </c>
      <c r="M25" s="372">
        <v>1537.8</v>
      </c>
      <c r="N25" s="234"/>
    </row>
    <row r="26" spans="1:14" s="114" customFormat="1" ht="12.75" customHeight="1" x14ac:dyDescent="0.25">
      <c r="A26" s="104"/>
      <c r="B26" s="103" t="s">
        <v>152</v>
      </c>
      <c r="C26" s="372">
        <v>1085.57</v>
      </c>
      <c r="D26" s="372">
        <v>1109.3499999999999</v>
      </c>
      <c r="E26" s="372">
        <v>1162.27</v>
      </c>
      <c r="F26" s="372">
        <v>1170.6400000000001</v>
      </c>
      <c r="G26" s="372">
        <v>1200.67</v>
      </c>
      <c r="H26" s="372">
        <v>1233.32</v>
      </c>
      <c r="I26" s="372">
        <v>1198.56</v>
      </c>
      <c r="J26" s="372">
        <v>1354.55</v>
      </c>
      <c r="K26" s="372">
        <v>1275.7</v>
      </c>
      <c r="L26" s="372">
        <v>1459.52</v>
      </c>
      <c r="M26" s="372">
        <v>1597.27</v>
      </c>
      <c r="N26" s="234"/>
    </row>
    <row r="27" spans="1:14" s="114" customFormat="1" ht="12.75" customHeight="1" x14ac:dyDescent="0.25">
      <c r="A27" s="104"/>
      <c r="B27" s="103" t="s">
        <v>160</v>
      </c>
      <c r="C27" s="372">
        <v>950.59</v>
      </c>
      <c r="D27" s="372">
        <v>954.11</v>
      </c>
      <c r="E27" s="372">
        <v>972.06</v>
      </c>
      <c r="F27" s="372">
        <v>980.19</v>
      </c>
      <c r="G27" s="372">
        <v>1003.41</v>
      </c>
      <c r="H27" s="372">
        <v>1029.4100000000001</v>
      </c>
      <c r="I27" s="372">
        <v>1068.52</v>
      </c>
      <c r="J27" s="372">
        <v>1092.08</v>
      </c>
      <c r="K27" s="372">
        <v>1136.22</v>
      </c>
      <c r="L27" s="372">
        <v>1190.8900000000001</v>
      </c>
      <c r="M27" s="372">
        <v>1281.75</v>
      </c>
      <c r="N27" s="234"/>
    </row>
    <row r="28" spans="1:14" s="114" customFormat="1" ht="12.75" customHeight="1" x14ac:dyDescent="0.25">
      <c r="A28" s="104"/>
      <c r="B28" s="103" t="s">
        <v>153</v>
      </c>
      <c r="C28" s="372">
        <v>1047.3599999999999</v>
      </c>
      <c r="D28" s="372">
        <v>1063.57</v>
      </c>
      <c r="E28" s="372">
        <v>1073.57</v>
      </c>
      <c r="F28" s="372">
        <v>1049.9100000000001</v>
      </c>
      <c r="G28" s="372">
        <v>1054.67</v>
      </c>
      <c r="H28" s="372">
        <v>1044.32</v>
      </c>
      <c r="I28" s="372">
        <v>1086.77</v>
      </c>
      <c r="J28" s="372">
        <v>1134.3800000000001</v>
      </c>
      <c r="K28" s="372">
        <v>1142.07</v>
      </c>
      <c r="L28" s="372">
        <v>1254.9100000000001</v>
      </c>
      <c r="M28" s="372">
        <v>1274.82</v>
      </c>
      <c r="N28" s="234"/>
    </row>
    <row r="29" spans="1:14" s="114" customFormat="1" ht="12.75" customHeight="1" x14ac:dyDescent="0.25">
      <c r="A29" s="104"/>
      <c r="B29" s="103" t="s">
        <v>161</v>
      </c>
      <c r="C29" s="372">
        <v>906.19</v>
      </c>
      <c r="D29" s="372">
        <v>901.95</v>
      </c>
      <c r="E29" s="372">
        <v>926.65</v>
      </c>
      <c r="F29" s="372">
        <v>912.66</v>
      </c>
      <c r="G29" s="372">
        <v>921.71</v>
      </c>
      <c r="H29" s="372">
        <v>954.8</v>
      </c>
      <c r="I29" s="372">
        <v>975.39</v>
      </c>
      <c r="J29" s="372">
        <v>1012.45</v>
      </c>
      <c r="K29" s="372">
        <v>1029.73</v>
      </c>
      <c r="L29" s="372">
        <v>1083.55</v>
      </c>
      <c r="M29" s="372">
        <v>1165.8699999999999</v>
      </c>
      <c r="N29" s="234"/>
    </row>
    <row r="30" spans="1:14" s="126" customFormat="1" ht="12.75" customHeight="1" x14ac:dyDescent="0.25">
      <c r="A30" s="104"/>
      <c r="B30" s="103" t="s">
        <v>154</v>
      </c>
      <c r="C30" s="372">
        <v>648.86</v>
      </c>
      <c r="D30" s="372">
        <v>658.7</v>
      </c>
      <c r="E30" s="372">
        <v>664.91</v>
      </c>
      <c r="F30" s="372">
        <v>682.18</v>
      </c>
      <c r="G30" s="372">
        <v>708.06</v>
      </c>
      <c r="H30" s="372">
        <v>739.02</v>
      </c>
      <c r="I30" s="372">
        <v>765.8</v>
      </c>
      <c r="J30" s="372">
        <v>795.34</v>
      </c>
      <c r="K30" s="372">
        <v>827.91</v>
      </c>
      <c r="L30" s="372">
        <v>883.72</v>
      </c>
      <c r="M30" s="372">
        <v>953.9</v>
      </c>
      <c r="N30" s="234"/>
    </row>
    <row r="31" spans="1:14" s="114" customFormat="1" ht="12.75" customHeight="1" x14ac:dyDescent="0.25">
      <c r="A31" s="104"/>
      <c r="B31" s="103" t="s">
        <v>155</v>
      </c>
      <c r="C31" s="372">
        <v>800.21</v>
      </c>
      <c r="D31" s="372">
        <v>805.15</v>
      </c>
      <c r="E31" s="372">
        <v>806.95</v>
      </c>
      <c r="F31" s="372">
        <v>836.75</v>
      </c>
      <c r="G31" s="372">
        <v>853.78</v>
      </c>
      <c r="H31" s="372">
        <v>885.17</v>
      </c>
      <c r="I31" s="372">
        <v>927.34</v>
      </c>
      <c r="J31" s="372">
        <v>948.2</v>
      </c>
      <c r="K31" s="372">
        <v>983.09</v>
      </c>
      <c r="L31" s="372">
        <v>1051.74</v>
      </c>
      <c r="M31" s="372">
        <v>1126.27</v>
      </c>
      <c r="N31" s="234"/>
    </row>
    <row r="32" spans="1:14" s="114" customFormat="1" ht="12.75" customHeight="1" x14ac:dyDescent="0.25">
      <c r="A32" s="104"/>
      <c r="B32" s="103" t="s">
        <v>162</v>
      </c>
      <c r="C32" s="372">
        <v>1056.18</v>
      </c>
      <c r="D32" s="372">
        <v>1037.4100000000001</v>
      </c>
      <c r="E32" s="372">
        <v>1019.24</v>
      </c>
      <c r="F32" s="372">
        <v>1023.93</v>
      </c>
      <c r="G32" s="372">
        <v>1044.28</v>
      </c>
      <c r="H32" s="372">
        <v>1080.93</v>
      </c>
      <c r="I32" s="372">
        <v>1107.02</v>
      </c>
      <c r="J32" s="372">
        <v>1124.99</v>
      </c>
      <c r="K32" s="372">
        <v>1167.3800000000001</v>
      </c>
      <c r="L32" s="372">
        <v>1210.1099999999999</v>
      </c>
      <c r="M32" s="372">
        <v>1306.72</v>
      </c>
      <c r="N32" s="234"/>
    </row>
    <row r="33" spans="1:14" s="114" customFormat="1" ht="16.5" customHeight="1" x14ac:dyDescent="0.25">
      <c r="A33" s="194" t="s">
        <v>77</v>
      </c>
      <c r="B33" s="306" t="s">
        <v>163</v>
      </c>
      <c r="C33" s="371">
        <v>2395.92</v>
      </c>
      <c r="D33" s="371">
        <v>2065.0700000000002</v>
      </c>
      <c r="E33" s="371">
        <v>2091.5</v>
      </c>
      <c r="F33" s="371">
        <v>2075.64</v>
      </c>
      <c r="G33" s="371">
        <v>2070.14</v>
      </c>
      <c r="H33" s="371">
        <v>2080.65</v>
      </c>
      <c r="I33" s="371">
        <v>2086.9</v>
      </c>
      <c r="J33" s="371">
        <v>2128.4699999999998</v>
      </c>
      <c r="K33" s="371">
        <v>2156.69</v>
      </c>
      <c r="L33" s="371">
        <v>2243.09</v>
      </c>
      <c r="M33" s="371">
        <v>2384.1999999999998</v>
      </c>
      <c r="N33" s="234"/>
    </row>
    <row r="34" spans="1:14" s="114" customFormat="1" ht="12.75" customHeight="1" x14ac:dyDescent="0.25">
      <c r="A34" s="194" t="s">
        <v>78</v>
      </c>
      <c r="B34" s="306" t="s">
        <v>172</v>
      </c>
      <c r="C34" s="371">
        <v>880.63</v>
      </c>
      <c r="D34" s="371">
        <v>885.35</v>
      </c>
      <c r="E34" s="371">
        <v>893.71</v>
      </c>
      <c r="F34" s="371">
        <v>883.84</v>
      </c>
      <c r="G34" s="371">
        <v>891.49</v>
      </c>
      <c r="H34" s="371">
        <v>920.04</v>
      </c>
      <c r="I34" s="371">
        <v>936.67</v>
      </c>
      <c r="J34" s="371">
        <v>970.37</v>
      </c>
      <c r="K34" s="371">
        <v>989.79</v>
      </c>
      <c r="L34" s="371">
        <v>1034.78</v>
      </c>
      <c r="M34" s="371">
        <v>1116.05</v>
      </c>
      <c r="N34" s="234"/>
    </row>
    <row r="35" spans="1:14" s="114" customFormat="1" ht="12.75" customHeight="1" x14ac:dyDescent="0.25">
      <c r="A35" s="194" t="s">
        <v>79</v>
      </c>
      <c r="B35" s="306" t="s">
        <v>80</v>
      </c>
      <c r="C35" s="371">
        <v>805.13</v>
      </c>
      <c r="D35" s="371">
        <v>800.21</v>
      </c>
      <c r="E35" s="371">
        <v>796.22</v>
      </c>
      <c r="F35" s="371">
        <v>798.87</v>
      </c>
      <c r="G35" s="371">
        <v>808.62</v>
      </c>
      <c r="H35" s="371">
        <v>824.76</v>
      </c>
      <c r="I35" s="371">
        <v>853.92</v>
      </c>
      <c r="J35" s="371">
        <v>880.77</v>
      </c>
      <c r="K35" s="371">
        <v>934.51</v>
      </c>
      <c r="L35" s="371">
        <v>973.22</v>
      </c>
      <c r="M35" s="371">
        <v>1035.72</v>
      </c>
      <c r="N35" s="234"/>
    </row>
    <row r="36" spans="1:14" s="114" customFormat="1" ht="12.75" customHeight="1" x14ac:dyDescent="0.25">
      <c r="A36" s="194" t="s">
        <v>81</v>
      </c>
      <c r="B36" s="306" t="s">
        <v>173</v>
      </c>
      <c r="C36" s="371">
        <v>861.47</v>
      </c>
      <c r="D36" s="371">
        <v>862.67</v>
      </c>
      <c r="E36" s="371">
        <v>867.89</v>
      </c>
      <c r="F36" s="371">
        <v>881.9</v>
      </c>
      <c r="G36" s="371">
        <v>900.4</v>
      </c>
      <c r="H36" s="371">
        <v>924.91</v>
      </c>
      <c r="I36" s="371">
        <v>959.33</v>
      </c>
      <c r="J36" s="371">
        <v>989.91</v>
      </c>
      <c r="K36" s="371">
        <v>1031.8499999999999</v>
      </c>
      <c r="L36" s="371">
        <v>1075.5999999999999</v>
      </c>
      <c r="M36" s="371">
        <v>1146.8499999999999</v>
      </c>
      <c r="N36" s="234"/>
    </row>
    <row r="37" spans="1:14" s="114" customFormat="1" ht="12.75" customHeight="1" x14ac:dyDescent="0.25">
      <c r="A37" s="194" t="s">
        <v>54</v>
      </c>
      <c r="B37" s="306" t="s">
        <v>94</v>
      </c>
      <c r="C37" s="371">
        <v>990.2</v>
      </c>
      <c r="D37" s="371">
        <v>977.22</v>
      </c>
      <c r="E37" s="371">
        <v>988.25</v>
      </c>
      <c r="F37" s="371">
        <v>994.98</v>
      </c>
      <c r="G37" s="371">
        <v>1002.64</v>
      </c>
      <c r="H37" s="371">
        <v>1033.97</v>
      </c>
      <c r="I37" s="371">
        <v>1071.3699999999999</v>
      </c>
      <c r="J37" s="371">
        <v>1033.25</v>
      </c>
      <c r="K37" s="371">
        <v>1056.1199999999999</v>
      </c>
      <c r="L37" s="371">
        <v>1184.24</v>
      </c>
      <c r="M37" s="371">
        <v>1269.02</v>
      </c>
      <c r="N37" s="234"/>
    </row>
    <row r="38" spans="1:14" s="114" customFormat="1" ht="12.75" customHeight="1" x14ac:dyDescent="0.25">
      <c r="A38" s="194" t="s">
        <v>10</v>
      </c>
      <c r="B38" s="306" t="s">
        <v>164</v>
      </c>
      <c r="C38" s="371">
        <v>663.49</v>
      </c>
      <c r="D38" s="371">
        <v>669.99</v>
      </c>
      <c r="E38" s="371">
        <v>673.94</v>
      </c>
      <c r="F38" s="371">
        <v>690.54</v>
      </c>
      <c r="G38" s="371">
        <v>713.45</v>
      </c>
      <c r="H38" s="371">
        <v>739.37</v>
      </c>
      <c r="I38" s="371">
        <v>764.08</v>
      </c>
      <c r="J38" s="371">
        <v>780.14</v>
      </c>
      <c r="K38" s="371">
        <v>822.39</v>
      </c>
      <c r="L38" s="371">
        <v>872.72</v>
      </c>
      <c r="M38" s="371">
        <v>929.8</v>
      </c>
      <c r="N38" s="234"/>
    </row>
    <row r="39" spans="1:14" s="114" customFormat="1" ht="12.75" customHeight="1" x14ac:dyDescent="0.25">
      <c r="A39" s="194" t="s">
        <v>82</v>
      </c>
      <c r="B39" s="306" t="s">
        <v>170</v>
      </c>
      <c r="C39" s="371">
        <v>1515.4</v>
      </c>
      <c r="D39" s="371">
        <v>1500.69</v>
      </c>
      <c r="E39" s="371">
        <v>1488.73</v>
      </c>
      <c r="F39" s="371">
        <v>1520.09</v>
      </c>
      <c r="G39" s="371">
        <v>1522.79</v>
      </c>
      <c r="H39" s="371">
        <v>1562.86</v>
      </c>
      <c r="I39" s="371">
        <v>1614.97</v>
      </c>
      <c r="J39" s="371">
        <v>1668.12</v>
      </c>
      <c r="K39" s="371">
        <v>1748.11</v>
      </c>
      <c r="L39" s="371">
        <v>1915.45</v>
      </c>
      <c r="M39" s="371">
        <v>2022.39</v>
      </c>
      <c r="N39" s="234"/>
    </row>
    <row r="40" spans="1:14" s="233" customFormat="1" ht="12.75" customHeight="1" x14ac:dyDescent="0.25">
      <c r="A40" s="194" t="s">
        <v>83</v>
      </c>
      <c r="B40" s="306" t="s">
        <v>165</v>
      </c>
      <c r="C40" s="371">
        <v>1577.83</v>
      </c>
      <c r="D40" s="371">
        <v>1572.96</v>
      </c>
      <c r="E40" s="371">
        <v>1571.12</v>
      </c>
      <c r="F40" s="371">
        <v>1585.29</v>
      </c>
      <c r="G40" s="371">
        <v>1592.44</v>
      </c>
      <c r="H40" s="371">
        <v>1601.12</v>
      </c>
      <c r="I40" s="371">
        <v>1632.26</v>
      </c>
      <c r="J40" s="371">
        <v>1651.3</v>
      </c>
      <c r="K40" s="371">
        <v>1674.12</v>
      </c>
      <c r="L40" s="371">
        <v>1705.23</v>
      </c>
      <c r="M40" s="371">
        <v>1801.31</v>
      </c>
      <c r="N40" s="234"/>
    </row>
    <row r="41" spans="1:14" s="233" customFormat="1" ht="12.75" customHeight="1" x14ac:dyDescent="0.25">
      <c r="A41" s="194" t="s">
        <v>84</v>
      </c>
      <c r="B41" s="306" t="s">
        <v>104</v>
      </c>
      <c r="C41" s="371">
        <v>958.98</v>
      </c>
      <c r="D41" s="371">
        <v>951.85</v>
      </c>
      <c r="E41" s="371">
        <v>945.14</v>
      </c>
      <c r="F41" s="371">
        <v>969.55</v>
      </c>
      <c r="G41" s="371">
        <v>978.99</v>
      </c>
      <c r="H41" s="371">
        <v>1001.04</v>
      </c>
      <c r="I41" s="371">
        <v>1045.96</v>
      </c>
      <c r="J41" s="371">
        <v>1091.6400000000001</v>
      </c>
      <c r="K41" s="371">
        <v>1129.19</v>
      </c>
      <c r="L41" s="371">
        <v>1185.33</v>
      </c>
      <c r="M41" s="371">
        <v>1267.8800000000001</v>
      </c>
      <c r="N41" s="234"/>
    </row>
    <row r="42" spans="1:14" s="233" customFormat="1" ht="12.75" customHeight="1" x14ac:dyDescent="0.25">
      <c r="A42" s="194" t="s">
        <v>55</v>
      </c>
      <c r="B42" s="306" t="s">
        <v>174</v>
      </c>
      <c r="C42" s="371">
        <v>1193.04</v>
      </c>
      <c r="D42" s="371">
        <v>1170.25</v>
      </c>
      <c r="E42" s="371">
        <v>1171.06</v>
      </c>
      <c r="F42" s="371">
        <v>1183.3900000000001</v>
      </c>
      <c r="G42" s="371">
        <v>1225.58</v>
      </c>
      <c r="H42" s="371">
        <v>1249.78</v>
      </c>
      <c r="I42" s="371">
        <v>1288.0899999999999</v>
      </c>
      <c r="J42" s="371">
        <v>1335.14</v>
      </c>
      <c r="K42" s="371">
        <v>1403.13</v>
      </c>
      <c r="L42" s="371">
        <v>1491.97</v>
      </c>
      <c r="M42" s="371">
        <v>1607.85</v>
      </c>
      <c r="N42" s="234"/>
    </row>
    <row r="43" spans="1:14" s="233" customFormat="1" ht="12.75" customHeight="1" x14ac:dyDescent="0.25">
      <c r="A43" s="194" t="s">
        <v>86</v>
      </c>
      <c r="B43" s="306" t="s">
        <v>168</v>
      </c>
      <c r="C43" s="371">
        <v>767.09</v>
      </c>
      <c r="D43" s="371">
        <v>772.15</v>
      </c>
      <c r="E43" s="371">
        <v>768.27</v>
      </c>
      <c r="F43" s="371">
        <v>772.59</v>
      </c>
      <c r="G43" s="371">
        <v>787.93</v>
      </c>
      <c r="H43" s="371">
        <v>807.44</v>
      </c>
      <c r="I43" s="371">
        <v>842.48</v>
      </c>
      <c r="J43" s="371">
        <v>864.18</v>
      </c>
      <c r="K43" s="371">
        <v>916.97</v>
      </c>
      <c r="L43" s="371">
        <v>970.39</v>
      </c>
      <c r="M43" s="371">
        <v>1056.28</v>
      </c>
      <c r="N43" s="234"/>
    </row>
    <row r="44" spans="1:14" s="233" customFormat="1" ht="12.75" customHeight="1" x14ac:dyDescent="0.25">
      <c r="A44" s="194" t="s">
        <v>87</v>
      </c>
      <c r="B44" s="306" t="s">
        <v>169</v>
      </c>
      <c r="C44" s="371">
        <v>874.37</v>
      </c>
      <c r="D44" s="371">
        <v>880.99</v>
      </c>
      <c r="E44" s="371">
        <v>849.2</v>
      </c>
      <c r="F44" s="371">
        <v>848.71</v>
      </c>
      <c r="G44" s="371">
        <v>866.69</v>
      </c>
      <c r="H44" s="371">
        <v>895.16</v>
      </c>
      <c r="I44" s="371">
        <v>950.41</v>
      </c>
      <c r="J44" s="371">
        <v>990.79</v>
      </c>
      <c r="K44" s="371">
        <v>1027.51</v>
      </c>
      <c r="L44" s="371">
        <v>1035.5</v>
      </c>
      <c r="M44" s="371">
        <v>1098.71</v>
      </c>
      <c r="N44" s="234"/>
    </row>
    <row r="45" spans="1:14" s="233" customFormat="1" ht="12.75" customHeight="1" x14ac:dyDescent="0.25">
      <c r="A45" s="194" t="s">
        <v>95</v>
      </c>
      <c r="B45" s="306" t="s">
        <v>85</v>
      </c>
      <c r="C45" s="371">
        <v>1137.03</v>
      </c>
      <c r="D45" s="371">
        <v>1119.54</v>
      </c>
      <c r="E45" s="371">
        <v>1118.44</v>
      </c>
      <c r="F45" s="371">
        <v>1121.57</v>
      </c>
      <c r="G45" s="371">
        <v>1136.27</v>
      </c>
      <c r="H45" s="371">
        <v>1161.1400000000001</v>
      </c>
      <c r="I45" s="371">
        <v>1219.79</v>
      </c>
      <c r="J45" s="371">
        <v>1259.28</v>
      </c>
      <c r="K45" s="371">
        <v>1296.72</v>
      </c>
      <c r="L45" s="371">
        <v>1348.73</v>
      </c>
      <c r="M45" s="371">
        <v>1435.78</v>
      </c>
      <c r="N45" s="234"/>
    </row>
    <row r="46" spans="1:14" s="233" customFormat="1" ht="12.75" customHeight="1" x14ac:dyDescent="0.25">
      <c r="A46" s="194" t="s">
        <v>88</v>
      </c>
      <c r="B46" s="306" t="s">
        <v>140</v>
      </c>
      <c r="C46" s="371">
        <v>820.32</v>
      </c>
      <c r="D46" s="371">
        <v>821.86</v>
      </c>
      <c r="E46" s="371">
        <v>833.44</v>
      </c>
      <c r="F46" s="371">
        <v>851.36</v>
      </c>
      <c r="G46" s="371">
        <v>871</v>
      </c>
      <c r="H46" s="371">
        <v>891.94</v>
      </c>
      <c r="I46" s="371">
        <v>923.59</v>
      </c>
      <c r="J46" s="371">
        <v>942.71</v>
      </c>
      <c r="K46" s="371">
        <v>974.58</v>
      </c>
      <c r="L46" s="371">
        <v>1004.81</v>
      </c>
      <c r="M46" s="371">
        <v>1055.5</v>
      </c>
      <c r="N46" s="234"/>
    </row>
    <row r="47" spans="1:14" s="233" customFormat="1" ht="12.75" customHeight="1" x14ac:dyDescent="0.25">
      <c r="A47" s="194" t="s">
        <v>96</v>
      </c>
      <c r="B47" s="306" t="s">
        <v>166</v>
      </c>
      <c r="C47" s="371">
        <v>1457.95</v>
      </c>
      <c r="D47" s="371">
        <v>1383.37</v>
      </c>
      <c r="E47" s="371">
        <v>1514.4</v>
      </c>
      <c r="F47" s="371">
        <v>1537.25</v>
      </c>
      <c r="G47" s="371">
        <v>1612.9</v>
      </c>
      <c r="H47" s="371">
        <v>1607.95</v>
      </c>
      <c r="I47" s="371">
        <v>1645.66</v>
      </c>
      <c r="J47" s="371">
        <v>1838.97</v>
      </c>
      <c r="K47" s="371">
        <v>1780.1</v>
      </c>
      <c r="L47" s="371">
        <v>1789.86</v>
      </c>
      <c r="M47" s="371">
        <v>1903.38</v>
      </c>
      <c r="N47" s="234"/>
    </row>
    <row r="48" spans="1:14" s="233" customFormat="1" ht="12.75" customHeight="1" x14ac:dyDescent="0.25">
      <c r="A48" s="194" t="s">
        <v>97</v>
      </c>
      <c r="B48" s="306" t="s">
        <v>105</v>
      </c>
      <c r="C48" s="371">
        <v>843.59</v>
      </c>
      <c r="D48" s="371">
        <v>847.6</v>
      </c>
      <c r="E48" s="371">
        <v>847.05</v>
      </c>
      <c r="F48" s="371">
        <v>857.44</v>
      </c>
      <c r="G48" s="371">
        <v>877.34</v>
      </c>
      <c r="H48" s="371">
        <v>901.62</v>
      </c>
      <c r="I48" s="371">
        <v>932.37</v>
      </c>
      <c r="J48" s="371">
        <v>987.51</v>
      </c>
      <c r="K48" s="371">
        <v>1012.59</v>
      </c>
      <c r="L48" s="371">
        <v>1053.43</v>
      </c>
      <c r="M48" s="371">
        <v>1105.46</v>
      </c>
      <c r="N48" s="234"/>
    </row>
    <row r="49" spans="1:14" s="233" customFormat="1" ht="12.75" customHeight="1" x14ac:dyDescent="0.25">
      <c r="A49" s="36" t="s">
        <v>98</v>
      </c>
      <c r="B49" s="37" t="s">
        <v>167</v>
      </c>
      <c r="C49" s="373">
        <v>1810.36</v>
      </c>
      <c r="D49" s="373">
        <v>1772.71</v>
      </c>
      <c r="E49" s="373">
        <v>1910.54</v>
      </c>
      <c r="F49" s="373">
        <v>2028.96</v>
      </c>
      <c r="G49" s="373">
        <v>1986.43</v>
      </c>
      <c r="H49" s="373">
        <v>2136.13</v>
      </c>
      <c r="I49" s="373">
        <v>2160.36</v>
      </c>
      <c r="J49" s="373">
        <v>1978.98</v>
      </c>
      <c r="K49" s="373">
        <v>1886.51</v>
      </c>
      <c r="L49" s="373">
        <v>3156.84</v>
      </c>
      <c r="M49" s="373">
        <v>3347.61</v>
      </c>
      <c r="N49" s="234"/>
    </row>
    <row r="50" spans="1:14" s="233" customFormat="1" ht="15" customHeight="1" x14ac:dyDescent="0.25">
      <c r="A50" s="21" t="s">
        <v>137</v>
      </c>
      <c r="B50" s="139"/>
      <c r="C50" s="96"/>
      <c r="D50" s="189"/>
      <c r="E50" s="96"/>
      <c r="F50" s="96"/>
      <c r="G50" s="96"/>
      <c r="H50" s="96"/>
      <c r="I50" s="96"/>
      <c r="J50" s="96"/>
      <c r="K50" s="96"/>
      <c r="L50" s="96"/>
      <c r="M50" s="96"/>
      <c r="N50" s="234"/>
    </row>
    <row r="51" spans="1:14" s="233" customFormat="1" ht="11.25" customHeight="1" x14ac:dyDescent="0.2">
      <c r="B51" s="483" t="s">
        <v>131</v>
      </c>
      <c r="C51" s="483"/>
      <c r="D51" s="483"/>
      <c r="E51" s="483"/>
      <c r="F51" s="483"/>
      <c r="G51" s="483"/>
      <c r="H51" s="483"/>
      <c r="I51" s="483"/>
      <c r="J51" s="483"/>
      <c r="K51" s="483"/>
      <c r="L51" s="483"/>
      <c r="M51" s="483"/>
    </row>
    <row r="52" spans="1:14" s="233" customFormat="1" ht="14.25" x14ac:dyDescent="0.25">
      <c r="B52" s="235"/>
      <c r="C52" s="236"/>
      <c r="N52" s="234"/>
    </row>
    <row r="53" spans="1:14" s="233" customFormat="1" ht="14.25" x14ac:dyDescent="0.25">
      <c r="C53" s="236"/>
      <c r="N53" s="234"/>
    </row>
    <row r="54" spans="1:14" s="233" customFormat="1" ht="14.25" x14ac:dyDescent="0.25">
      <c r="C54" s="236"/>
      <c r="N54" s="234"/>
    </row>
    <row r="55" spans="1:14" s="233" customFormat="1" ht="14.25" x14ac:dyDescent="0.25">
      <c r="C55" s="236"/>
      <c r="N55" s="234"/>
    </row>
    <row r="56" spans="1:14" s="233" customFormat="1" ht="14.25" x14ac:dyDescent="0.25">
      <c r="C56" s="236"/>
      <c r="N56" s="234"/>
    </row>
    <row r="57" spans="1:14" s="233" customFormat="1" ht="14.25" x14ac:dyDescent="0.25">
      <c r="C57" s="236"/>
      <c r="N57" s="234"/>
    </row>
    <row r="58" spans="1:14" s="233" customFormat="1" ht="14.25" x14ac:dyDescent="0.25">
      <c r="C58" s="236"/>
      <c r="N58" s="234"/>
    </row>
    <row r="59" spans="1:14" s="233" customFormat="1" ht="14.25" x14ac:dyDescent="0.25">
      <c r="C59" s="128"/>
      <c r="N59" s="234"/>
    </row>
    <row r="60" spans="1:14" ht="14.25" x14ac:dyDescent="0.25">
      <c r="N60" s="234"/>
    </row>
    <row r="61" spans="1:14" ht="14.25" x14ac:dyDescent="0.25">
      <c r="N61" s="234"/>
    </row>
    <row r="62" spans="1:14" ht="14.25" x14ac:dyDescent="0.25">
      <c r="N62" s="234"/>
    </row>
    <row r="63" spans="1:14" ht="14.25" x14ac:dyDescent="0.25">
      <c r="N63" s="234"/>
    </row>
    <row r="64" spans="1:14" ht="14.25" x14ac:dyDescent="0.25">
      <c r="N64" s="234"/>
    </row>
    <row r="65" spans="14:14" ht="14.25" x14ac:dyDescent="0.25">
      <c r="N65" s="234"/>
    </row>
    <row r="66" spans="14:14" ht="14.25" x14ac:dyDescent="0.25">
      <c r="N66" s="234"/>
    </row>
    <row r="67" spans="14:14" ht="14.25" x14ac:dyDescent="0.25">
      <c r="N67" s="234"/>
    </row>
    <row r="68" spans="14:14" ht="14.25" x14ac:dyDescent="0.25">
      <c r="N68" s="234"/>
    </row>
    <row r="69" spans="14:14" ht="14.25" x14ac:dyDescent="0.25">
      <c r="N69" s="234"/>
    </row>
    <row r="70" spans="14:14" ht="14.25" x14ac:dyDescent="0.25">
      <c r="N70" s="234"/>
    </row>
    <row r="71" spans="14:14" ht="14.25" x14ac:dyDescent="0.25">
      <c r="N71" s="234"/>
    </row>
    <row r="72" spans="14:14" ht="14.25" x14ac:dyDescent="0.25">
      <c r="N72" s="234"/>
    </row>
    <row r="73" spans="14:14" ht="14.25" x14ac:dyDescent="0.25">
      <c r="N73" s="234"/>
    </row>
    <row r="74" spans="14:14" ht="14.25" x14ac:dyDescent="0.25">
      <c r="N74" s="234"/>
    </row>
    <row r="75" spans="14:14" ht="14.25" x14ac:dyDescent="0.25">
      <c r="N75" s="234"/>
    </row>
    <row r="76" spans="14:14" ht="14.25" x14ac:dyDescent="0.25">
      <c r="N76" s="234"/>
    </row>
    <row r="77" spans="14:14" ht="14.25" x14ac:dyDescent="0.25">
      <c r="N77" s="234"/>
    </row>
    <row r="78" spans="14:14" ht="14.25" x14ac:dyDescent="0.25">
      <c r="N78" s="234"/>
    </row>
    <row r="79" spans="14:14" ht="14.25" x14ac:dyDescent="0.25">
      <c r="N79" s="234"/>
    </row>
    <row r="80" spans="14:14" ht="14.25" x14ac:dyDescent="0.25">
      <c r="N80" s="234"/>
    </row>
    <row r="81" spans="14:14" ht="14.25" x14ac:dyDescent="0.25">
      <c r="N81" s="234"/>
    </row>
    <row r="82" spans="14:14" ht="14.25" x14ac:dyDescent="0.25">
      <c r="N82" s="234"/>
    </row>
    <row r="83" spans="14:14" ht="14.25" x14ac:dyDescent="0.25">
      <c r="N83" s="234"/>
    </row>
    <row r="84" spans="14:14" ht="14.25" x14ac:dyDescent="0.25">
      <c r="N84" s="234"/>
    </row>
    <row r="85" spans="14:14" ht="14.25" x14ac:dyDescent="0.25">
      <c r="N85" s="234"/>
    </row>
    <row r="86" spans="14:14" ht="14.25" x14ac:dyDescent="0.25">
      <c r="N86" s="234"/>
    </row>
    <row r="87" spans="14:14" ht="14.25" x14ac:dyDescent="0.25">
      <c r="N87" s="234"/>
    </row>
    <row r="88" spans="14:14" ht="14.25" x14ac:dyDescent="0.25">
      <c r="N88" s="234"/>
    </row>
    <row r="89" spans="14:14" ht="14.25" x14ac:dyDescent="0.25">
      <c r="N89" s="234"/>
    </row>
    <row r="90" spans="14:14" ht="14.25" x14ac:dyDescent="0.25">
      <c r="N90" s="234"/>
    </row>
    <row r="91" spans="14:14" ht="14.25" x14ac:dyDescent="0.25">
      <c r="N91" s="234"/>
    </row>
    <row r="92" spans="14:14" ht="14.25" x14ac:dyDescent="0.25">
      <c r="N92" s="234"/>
    </row>
    <row r="93" spans="14:14" ht="14.25" x14ac:dyDescent="0.25">
      <c r="N93" s="234"/>
    </row>
    <row r="94" spans="14:14" ht="14.25" x14ac:dyDescent="0.25">
      <c r="N94" s="234"/>
    </row>
    <row r="95" spans="14:14" ht="14.25" x14ac:dyDescent="0.25">
      <c r="N95" s="234"/>
    </row>
    <row r="96" spans="14:14" ht="14.25" x14ac:dyDescent="0.25">
      <c r="N96" s="234"/>
    </row>
    <row r="97" spans="14:14" ht="14.25" x14ac:dyDescent="0.25">
      <c r="N97" s="234"/>
    </row>
    <row r="98" spans="14:14" ht="14.25" x14ac:dyDescent="0.25">
      <c r="N98" s="234"/>
    </row>
    <row r="99" spans="14:14" ht="14.25" x14ac:dyDescent="0.25">
      <c r="N99" s="234"/>
    </row>
    <row r="100" spans="14:14" ht="14.25" x14ac:dyDescent="0.25">
      <c r="N100" s="234"/>
    </row>
    <row r="101" spans="14:14" ht="14.25" x14ac:dyDescent="0.25">
      <c r="N101" s="234"/>
    </row>
    <row r="102" spans="14:14" ht="14.25" x14ac:dyDescent="0.25">
      <c r="N102" s="234"/>
    </row>
    <row r="103" spans="14:14" ht="14.25" x14ac:dyDescent="0.25">
      <c r="N103" s="234"/>
    </row>
    <row r="104" spans="14:14" ht="14.25" x14ac:dyDescent="0.25">
      <c r="N104" s="234"/>
    </row>
    <row r="105" spans="14:14" ht="14.25" x14ac:dyDescent="0.25">
      <c r="N105" s="234"/>
    </row>
    <row r="106" spans="14:14" ht="14.25" x14ac:dyDescent="0.25">
      <c r="N106" s="234"/>
    </row>
    <row r="107" spans="14:14" ht="14.25" x14ac:dyDescent="0.25">
      <c r="N107" s="234"/>
    </row>
    <row r="108" spans="14:14" ht="14.25" x14ac:dyDescent="0.25">
      <c r="N108" s="234"/>
    </row>
    <row r="109" spans="14:14" ht="14.25" x14ac:dyDescent="0.25">
      <c r="N109" s="234"/>
    </row>
    <row r="110" spans="14:14" ht="14.25" x14ac:dyDescent="0.25">
      <c r="N110" s="234"/>
    </row>
  </sheetData>
  <mergeCells count="2">
    <mergeCell ref="A1:M1"/>
    <mergeCell ref="B51:M51"/>
  </mergeCells>
  <conditionalFormatting sqref="K3 A1 A51:B51 E50 D7:D50 A5:B5 A3:B3 N5:N50 B50 A2:D2 A52:D1048576 A4:D4 C5:C49 D5:M6 N52:N1048576 O5:XFD1048576 N1:XFD4">
    <cfRule type="cellIs" dxfId="715" priority="40" operator="equal">
      <formula>0</formula>
    </cfRule>
  </conditionalFormatting>
  <conditionalFormatting sqref="C50">
    <cfRule type="cellIs" dxfId="714" priority="39" operator="equal">
      <formula>0</formula>
    </cfRule>
  </conditionalFormatting>
  <conditionalFormatting sqref="A50">
    <cfRule type="cellIs" dxfId="713" priority="38" operator="equal">
      <formula>0</formula>
    </cfRule>
  </conditionalFormatting>
  <conditionalFormatting sqref="E2 E52:E1048576 E4:G4">
    <cfRule type="cellIs" dxfId="712" priority="37" operator="equal">
      <formula>0</formula>
    </cfRule>
  </conditionalFormatting>
  <conditionalFormatting sqref="E7:G49">
    <cfRule type="cellIs" dxfId="711" priority="35" operator="equal">
      <formula>0</formula>
    </cfRule>
  </conditionalFormatting>
  <conditionalFormatting sqref="G50">
    <cfRule type="cellIs" dxfId="710" priority="34" operator="equal">
      <formula>0</formula>
    </cfRule>
  </conditionalFormatting>
  <conditionalFormatting sqref="G2 G52:G1048576">
    <cfRule type="cellIs" dxfId="709" priority="33" operator="equal">
      <formula>0</formula>
    </cfRule>
  </conditionalFormatting>
  <conditionalFormatting sqref="F50">
    <cfRule type="cellIs" dxfId="708" priority="31" operator="equal">
      <formula>0</formula>
    </cfRule>
  </conditionalFormatting>
  <conditionalFormatting sqref="F2 F52:F1048576">
    <cfRule type="cellIs" dxfId="707" priority="30" operator="equal">
      <formula>0</formula>
    </cfRule>
  </conditionalFormatting>
  <conditionalFormatting sqref="H4">
    <cfRule type="cellIs" dxfId="706" priority="28" operator="equal">
      <formula>0</formula>
    </cfRule>
  </conditionalFormatting>
  <conditionalFormatting sqref="H7:H49">
    <cfRule type="cellIs" dxfId="705" priority="27" operator="equal">
      <formula>0</formula>
    </cfRule>
  </conditionalFormatting>
  <conditionalFormatting sqref="H50">
    <cfRule type="cellIs" dxfId="704" priority="26" operator="equal">
      <formula>0</formula>
    </cfRule>
  </conditionalFormatting>
  <conditionalFormatting sqref="H2 H52:H1048576">
    <cfRule type="cellIs" dxfId="703" priority="25" operator="equal">
      <formula>0</formula>
    </cfRule>
  </conditionalFormatting>
  <conditionalFormatting sqref="I4">
    <cfRule type="cellIs" dxfId="702" priority="24" operator="equal">
      <formula>0</formula>
    </cfRule>
  </conditionalFormatting>
  <conditionalFormatting sqref="I7:I49">
    <cfRule type="cellIs" dxfId="701" priority="23" operator="equal">
      <formula>0</formula>
    </cfRule>
  </conditionalFormatting>
  <conditionalFormatting sqref="I50">
    <cfRule type="cellIs" dxfId="700" priority="22" operator="equal">
      <formula>0</formula>
    </cfRule>
  </conditionalFormatting>
  <conditionalFormatting sqref="I2 I52:I1048576">
    <cfRule type="cellIs" dxfId="699" priority="21" operator="equal">
      <formula>0</formula>
    </cfRule>
  </conditionalFormatting>
  <conditionalFormatting sqref="J4">
    <cfRule type="cellIs" dxfId="698" priority="17" operator="equal">
      <formula>0</formula>
    </cfRule>
  </conditionalFormatting>
  <conditionalFormatting sqref="J7:J49">
    <cfRule type="cellIs" dxfId="697" priority="16" operator="equal">
      <formula>0</formula>
    </cfRule>
  </conditionalFormatting>
  <conditionalFormatting sqref="J50">
    <cfRule type="cellIs" dxfId="696" priority="15" operator="equal">
      <formula>0</formula>
    </cfRule>
  </conditionalFormatting>
  <conditionalFormatting sqref="J2 J52:J1048576">
    <cfRule type="cellIs" dxfId="695" priority="14" operator="equal">
      <formula>0</formula>
    </cfRule>
  </conditionalFormatting>
  <conditionalFormatting sqref="K4">
    <cfRule type="cellIs" dxfId="694" priority="13" operator="equal">
      <formula>0</formula>
    </cfRule>
  </conditionalFormatting>
  <conditionalFormatting sqref="K7:K49">
    <cfRule type="cellIs" dxfId="693" priority="12" operator="equal">
      <formula>0</formula>
    </cfRule>
  </conditionalFormatting>
  <conditionalFormatting sqref="K50">
    <cfRule type="cellIs" dxfId="692" priority="11" operator="equal">
      <formula>0</formula>
    </cfRule>
  </conditionalFormatting>
  <conditionalFormatting sqref="K2 K52:K1048576">
    <cfRule type="cellIs" dxfId="691" priority="10" operator="equal">
      <formula>0</formula>
    </cfRule>
  </conditionalFormatting>
  <conditionalFormatting sqref="L4">
    <cfRule type="cellIs" dxfId="690" priority="9" operator="equal">
      <formula>0</formula>
    </cfRule>
  </conditionalFormatting>
  <conditionalFormatting sqref="L7:L49">
    <cfRule type="cellIs" dxfId="689" priority="8" operator="equal">
      <formula>0</formula>
    </cfRule>
  </conditionalFormatting>
  <conditionalFormatting sqref="L50">
    <cfRule type="cellIs" dxfId="688" priority="7" operator="equal">
      <formula>0</formula>
    </cfRule>
  </conditionalFormatting>
  <conditionalFormatting sqref="L2 L52:L1048576">
    <cfRule type="cellIs" dxfId="687" priority="6" operator="equal">
      <formula>0</formula>
    </cfRule>
  </conditionalFormatting>
  <conditionalFormatting sqref="M4">
    <cfRule type="cellIs" dxfId="686" priority="5" operator="equal">
      <formula>0</formula>
    </cfRule>
  </conditionalFormatting>
  <conditionalFormatting sqref="M7:M49">
    <cfRule type="cellIs" dxfId="685" priority="4" operator="equal">
      <formula>0</formula>
    </cfRule>
  </conditionalFormatting>
  <conditionalFormatting sqref="M50">
    <cfRule type="cellIs" dxfId="684" priority="3" operator="equal">
      <formula>0</formula>
    </cfRule>
  </conditionalFormatting>
  <conditionalFormatting sqref="M2 M52:M1048576">
    <cfRule type="cellIs" dxfId="683" priority="2" operator="equal">
      <formula>0</formula>
    </cfRule>
  </conditionalFormatting>
  <conditionalFormatting sqref="M3">
    <cfRule type="cellIs" dxfId="682" priority="1" operator="equal">
      <formula>0</formula>
    </cfRule>
  </conditionalFormatting>
  <printOptions horizontalCentered="1"/>
  <pageMargins left="0.27559055118110237" right="0.27559055118110237" top="1.7716535433070868" bottom="0.47244094488188981" header="0.19685039370078741" footer="0.19685039370078741"/>
  <pageSetup paperSize="9" scale="96" orientation="portrait" r:id="rId1"/>
  <headerFooter>
    <oddHeader>&amp;C&amp;G</oddHead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olha1">
    <tabColor indexed="43"/>
  </sheetPr>
  <dimension ref="A1:EN45"/>
  <sheetViews>
    <sheetView showGridLines="0" workbookViewId="0"/>
  </sheetViews>
  <sheetFormatPr defaultRowHeight="12.75" x14ac:dyDescent="0.2"/>
  <cols>
    <col min="1" max="1" width="151" style="2" customWidth="1"/>
  </cols>
  <sheetData>
    <row r="1" spans="1:7" ht="15.75" x14ac:dyDescent="0.25">
      <c r="A1" s="1" t="s">
        <v>11</v>
      </c>
    </row>
    <row r="2" spans="1:7" s="201" customFormat="1" ht="13.5" customHeight="1" x14ac:dyDescent="0.2">
      <c r="A2" s="199" t="s">
        <v>134</v>
      </c>
      <c r="B2" s="200"/>
      <c r="C2" s="200"/>
      <c r="D2" s="200"/>
      <c r="E2" s="200"/>
      <c r="F2" s="200"/>
      <c r="G2" s="200"/>
    </row>
    <row r="3" spans="1:7" s="157" customFormat="1" x14ac:dyDescent="0.2">
      <c r="A3" s="301" t="s">
        <v>193</v>
      </c>
    </row>
    <row r="4" spans="1:7" s="157" customFormat="1" x14ac:dyDescent="0.2">
      <c r="A4" s="301" t="s">
        <v>191</v>
      </c>
    </row>
    <row r="5" spans="1:7" s="157" customFormat="1" x14ac:dyDescent="0.2">
      <c r="A5" s="301" t="s">
        <v>194</v>
      </c>
    </row>
    <row r="6" spans="1:7" s="157" customFormat="1" x14ac:dyDescent="0.2">
      <c r="A6" s="301" t="s">
        <v>256</v>
      </c>
    </row>
    <row r="7" spans="1:7" s="157" customFormat="1" x14ac:dyDescent="0.2">
      <c r="A7" s="301" t="s">
        <v>257</v>
      </c>
    </row>
    <row r="8" spans="1:7" s="157" customFormat="1" x14ac:dyDescent="0.2">
      <c r="A8" s="301" t="s">
        <v>258</v>
      </c>
    </row>
    <row r="9" spans="1:7" s="102" customFormat="1" x14ac:dyDescent="0.2">
      <c r="A9" s="301" t="s">
        <v>259</v>
      </c>
    </row>
    <row r="10" spans="1:7" s="157" customFormat="1" x14ac:dyDescent="0.2">
      <c r="A10" s="301" t="s">
        <v>260</v>
      </c>
    </row>
    <row r="11" spans="1:7" s="303" customFormat="1" x14ac:dyDescent="0.2">
      <c r="A11" s="302" t="s">
        <v>261</v>
      </c>
    </row>
    <row r="12" spans="1:7" s="303" customFormat="1" x14ac:dyDescent="0.2">
      <c r="A12" s="302" t="s">
        <v>262</v>
      </c>
    </row>
    <row r="13" spans="1:7" s="303" customFormat="1" x14ac:dyDescent="0.2">
      <c r="A13" s="302" t="s">
        <v>263</v>
      </c>
    </row>
    <row r="14" spans="1:7" s="303" customFormat="1" x14ac:dyDescent="0.2">
      <c r="A14" s="302" t="s">
        <v>264</v>
      </c>
    </row>
    <row r="15" spans="1:7" s="303" customFormat="1" x14ac:dyDescent="0.2">
      <c r="A15" s="302" t="s">
        <v>265</v>
      </c>
    </row>
    <row r="16" spans="1:7" s="303" customFormat="1" x14ac:dyDescent="0.2">
      <c r="A16" s="302" t="s">
        <v>266</v>
      </c>
    </row>
    <row r="17" spans="1:144" s="303" customFormat="1" x14ac:dyDescent="0.2">
      <c r="A17" s="302" t="s">
        <v>267</v>
      </c>
    </row>
    <row r="18" spans="1:144" s="303" customFormat="1" x14ac:dyDescent="0.2">
      <c r="A18" s="302" t="s">
        <v>268</v>
      </c>
    </row>
    <row r="19" spans="1:144" s="303" customFormat="1" x14ac:dyDescent="0.2">
      <c r="A19" s="302" t="s">
        <v>269</v>
      </c>
    </row>
    <row r="20" spans="1:144" s="303" customFormat="1" x14ac:dyDescent="0.2">
      <c r="A20" s="302" t="s">
        <v>270</v>
      </c>
    </row>
    <row r="21" spans="1:144" s="303" customFormat="1" x14ac:dyDescent="0.2">
      <c r="A21" s="302" t="s">
        <v>271</v>
      </c>
    </row>
    <row r="22" spans="1:144" s="303" customFormat="1" x14ac:dyDescent="0.2">
      <c r="A22" s="302" t="s">
        <v>272</v>
      </c>
    </row>
    <row r="23" spans="1:144" s="304" customFormat="1" x14ac:dyDescent="0.2">
      <c r="A23" s="304" t="s">
        <v>273</v>
      </c>
      <c r="B23" s="305"/>
      <c r="C23" s="305"/>
      <c r="D23" s="305"/>
      <c r="E23" s="305"/>
      <c r="F23" s="305"/>
      <c r="G23" s="305"/>
      <c r="H23" s="305"/>
      <c r="I23" s="305"/>
      <c r="J23" s="305"/>
      <c r="K23" s="305"/>
      <c r="L23" s="305"/>
      <c r="M23" s="305"/>
      <c r="N23" s="305"/>
      <c r="O23" s="305"/>
      <c r="P23" s="305"/>
      <c r="Q23" s="305"/>
      <c r="R23" s="305"/>
      <c r="S23" s="305"/>
      <c r="T23" s="305"/>
      <c r="U23" s="305"/>
      <c r="V23" s="305"/>
      <c r="W23" s="305"/>
      <c r="X23" s="305"/>
      <c r="Y23" s="305"/>
      <c r="Z23" s="305"/>
      <c r="AA23" s="305"/>
      <c r="AB23" s="305"/>
      <c r="AC23" s="305"/>
      <c r="AD23" s="305"/>
      <c r="AE23" s="305"/>
      <c r="AF23" s="305"/>
      <c r="AG23" s="305"/>
      <c r="AH23" s="305"/>
      <c r="AI23" s="305"/>
      <c r="AJ23" s="305"/>
      <c r="AK23" s="305"/>
      <c r="AL23" s="305"/>
      <c r="AM23" s="305"/>
      <c r="AN23" s="305"/>
      <c r="AO23" s="305"/>
      <c r="AP23" s="305"/>
      <c r="AQ23" s="305"/>
      <c r="AR23" s="305"/>
      <c r="AS23" s="305"/>
      <c r="AT23" s="305"/>
      <c r="AU23" s="305"/>
      <c r="AV23" s="305"/>
      <c r="AW23" s="305"/>
      <c r="AX23" s="305"/>
      <c r="AY23" s="305"/>
      <c r="AZ23" s="305"/>
      <c r="BA23" s="305"/>
      <c r="BB23" s="305"/>
      <c r="BC23" s="305"/>
      <c r="BD23" s="305"/>
      <c r="BE23" s="305"/>
      <c r="BF23" s="305"/>
      <c r="BG23" s="305"/>
      <c r="BH23" s="305"/>
      <c r="BI23" s="305"/>
      <c r="BJ23" s="305"/>
      <c r="BK23" s="305"/>
      <c r="BL23" s="305"/>
      <c r="BM23" s="305"/>
      <c r="BN23" s="305"/>
      <c r="BO23" s="305"/>
      <c r="BP23" s="305"/>
      <c r="BQ23" s="305"/>
      <c r="BR23" s="305"/>
      <c r="BS23" s="305"/>
      <c r="BT23" s="305"/>
      <c r="BU23" s="305"/>
      <c r="BV23" s="305"/>
      <c r="BW23" s="305"/>
      <c r="BX23" s="305"/>
      <c r="BY23" s="305"/>
      <c r="BZ23" s="305"/>
      <c r="CA23" s="305"/>
      <c r="CB23" s="305"/>
      <c r="CC23" s="305"/>
      <c r="CD23" s="305"/>
      <c r="CE23" s="305"/>
      <c r="CF23" s="305"/>
      <c r="CG23" s="305"/>
      <c r="CH23" s="305"/>
      <c r="CI23" s="305"/>
      <c r="CJ23" s="305"/>
      <c r="CK23" s="305"/>
      <c r="CL23" s="305"/>
      <c r="CM23" s="305"/>
      <c r="CN23" s="305"/>
      <c r="CO23" s="305"/>
      <c r="CP23" s="305"/>
      <c r="CQ23" s="305"/>
      <c r="CR23" s="305"/>
      <c r="CS23" s="305"/>
      <c r="CT23" s="305"/>
      <c r="CU23" s="305"/>
      <c r="CV23" s="305"/>
      <c r="CW23" s="305"/>
      <c r="CX23" s="305"/>
      <c r="CY23" s="305"/>
      <c r="CZ23" s="305"/>
      <c r="DA23" s="305"/>
      <c r="DB23" s="305"/>
      <c r="DC23" s="305"/>
      <c r="DD23" s="305"/>
      <c r="DE23" s="305"/>
      <c r="DF23" s="305"/>
      <c r="DG23" s="305"/>
      <c r="DH23" s="305"/>
      <c r="DI23" s="305"/>
      <c r="DJ23" s="305"/>
      <c r="DK23" s="305"/>
      <c r="DL23" s="305"/>
      <c r="DM23" s="305"/>
      <c r="DN23" s="305"/>
      <c r="DO23" s="305"/>
      <c r="DP23" s="305"/>
      <c r="DQ23" s="305"/>
      <c r="DR23" s="305"/>
      <c r="DS23" s="305"/>
      <c r="DT23" s="305"/>
      <c r="DU23" s="305"/>
      <c r="DV23" s="305"/>
      <c r="DW23" s="305"/>
      <c r="DX23" s="305"/>
      <c r="DY23" s="305"/>
      <c r="DZ23" s="305"/>
      <c r="EA23" s="305"/>
      <c r="EB23" s="305"/>
      <c r="EC23" s="305"/>
      <c r="ED23" s="305"/>
      <c r="EE23" s="305"/>
      <c r="EF23" s="305"/>
      <c r="EG23" s="305"/>
      <c r="EH23" s="305"/>
      <c r="EI23" s="305"/>
      <c r="EJ23" s="305"/>
      <c r="EK23" s="305"/>
      <c r="EL23" s="305"/>
      <c r="EM23" s="305"/>
      <c r="EN23" s="305"/>
    </row>
    <row r="24" spans="1:144" s="303" customFormat="1" x14ac:dyDescent="0.2">
      <c r="A24" s="304" t="s">
        <v>274</v>
      </c>
    </row>
    <row r="25" spans="1:144" s="303" customFormat="1" x14ac:dyDescent="0.2">
      <c r="A25" s="304" t="s">
        <v>293</v>
      </c>
    </row>
    <row r="26" spans="1:144" s="303" customFormat="1" x14ac:dyDescent="0.2">
      <c r="A26" s="304" t="s">
        <v>275</v>
      </c>
    </row>
    <row r="27" spans="1:144" s="303" customFormat="1" x14ac:dyDescent="0.2">
      <c r="A27" s="304" t="s">
        <v>276</v>
      </c>
    </row>
    <row r="28" spans="1:144" s="303" customFormat="1" x14ac:dyDescent="0.2">
      <c r="A28" s="304" t="s">
        <v>277</v>
      </c>
    </row>
    <row r="29" spans="1:144" s="303" customFormat="1" x14ac:dyDescent="0.2">
      <c r="A29" s="304" t="s">
        <v>278</v>
      </c>
    </row>
    <row r="30" spans="1:144" s="303" customFormat="1" x14ac:dyDescent="0.2">
      <c r="A30" s="304" t="s">
        <v>279</v>
      </c>
    </row>
    <row r="31" spans="1:144" s="303" customFormat="1" x14ac:dyDescent="0.2">
      <c r="A31" s="304" t="s">
        <v>280</v>
      </c>
    </row>
    <row r="32" spans="1:144" s="303" customFormat="1" x14ac:dyDescent="0.2">
      <c r="A32" s="304" t="s">
        <v>281</v>
      </c>
    </row>
    <row r="33" spans="1:7" s="102" customFormat="1" ht="16.5" customHeight="1" x14ac:dyDescent="0.2">
      <c r="A33" s="292" t="s">
        <v>282</v>
      </c>
    </row>
    <row r="34" spans="1:7" s="102" customFormat="1" x14ac:dyDescent="0.2">
      <c r="A34" s="292" t="s">
        <v>283</v>
      </c>
    </row>
    <row r="35" spans="1:7" s="102" customFormat="1" x14ac:dyDescent="0.2">
      <c r="A35" s="292" t="s">
        <v>284</v>
      </c>
    </row>
    <row r="36" spans="1:7" s="102" customFormat="1" x14ac:dyDescent="0.2">
      <c r="A36" s="292" t="s">
        <v>285</v>
      </c>
    </row>
    <row r="37" spans="1:7" s="102" customFormat="1" x14ac:dyDescent="0.2">
      <c r="A37" s="292" t="s">
        <v>286</v>
      </c>
    </row>
    <row r="38" spans="1:7" s="102" customFormat="1" x14ac:dyDescent="0.2">
      <c r="A38" s="292" t="s">
        <v>287</v>
      </c>
    </row>
    <row r="39" spans="1:7" s="102" customFormat="1" x14ac:dyDescent="0.2">
      <c r="A39" s="292" t="s">
        <v>288</v>
      </c>
    </row>
    <row r="40" spans="1:7" s="102" customFormat="1" x14ac:dyDescent="0.2">
      <c r="A40" s="292" t="s">
        <v>289</v>
      </c>
    </row>
    <row r="41" spans="1:7" s="102" customFormat="1" x14ac:dyDescent="0.2">
      <c r="A41" s="292" t="s">
        <v>290</v>
      </c>
    </row>
    <row r="42" spans="1:7" s="157" customFormat="1" x14ac:dyDescent="0.2">
      <c r="A42" s="292" t="s">
        <v>291</v>
      </c>
    </row>
    <row r="43" spans="1:7" s="157" customFormat="1" x14ac:dyDescent="0.2">
      <c r="A43" s="292" t="s">
        <v>292</v>
      </c>
    </row>
    <row r="44" spans="1:7" s="201" customFormat="1" ht="13.5" customHeight="1" x14ac:dyDescent="0.2">
      <c r="A44" s="341" t="s">
        <v>135</v>
      </c>
      <c r="B44" s="203"/>
      <c r="C44" s="203"/>
      <c r="D44" s="203"/>
      <c r="E44" s="203"/>
      <c r="F44" s="203"/>
      <c r="G44" s="203"/>
    </row>
    <row r="45" spans="1:7" s="201" customFormat="1" ht="13.5" customHeight="1" x14ac:dyDescent="0.2">
      <c r="A45" s="202" t="s">
        <v>136</v>
      </c>
      <c r="B45" s="203"/>
      <c r="C45" s="203"/>
      <c r="D45" s="203"/>
      <c r="E45" s="203"/>
      <c r="F45" s="203"/>
      <c r="G45" s="203"/>
    </row>
  </sheetData>
  <phoneticPr fontId="17" type="noConversion"/>
  <hyperlinks>
    <hyperlink ref="A3" location="'q1'!A1" display="Quadro 1 - Empresas por atividade económica (CAE-Rev. 3) " xr:uid="{00000000-0004-0000-0200-000000000000}"/>
    <hyperlink ref="A4" location="'q2'!A1" display="Quadro 2 - Empresas por dimensão" xr:uid="{00000000-0004-0000-0200-000001000000}"/>
    <hyperlink ref="A5" location="'q3'!A1" display="Quadro 3 - Empresas por distrito" xr:uid="{00000000-0004-0000-0200-000002000000}"/>
    <hyperlink ref="A7" location="'q5'!A1" display="Quadro 5 - Estabelecimentos por atividade económica (CAE-Rev. 3) " xr:uid="{00000000-0004-0000-0200-000003000000}"/>
    <hyperlink ref="A8" location="'q6'!A1" display="Quadro 6 - Estabelecimentos por dimensão" xr:uid="{00000000-0004-0000-0200-000004000000}"/>
    <hyperlink ref="A9" location="'q7'!A1" display="Quadro 7 - Estabelecimentos por distrito" xr:uid="{00000000-0004-0000-0200-000005000000}"/>
    <hyperlink ref="A11" location="'q9'!A1" display="Quadro 9 - Pessoas ao serviço nos estabelecimentos por atividade económica (CAE-Rev. 3)" xr:uid="{00000000-0004-0000-0200-000006000000}"/>
    <hyperlink ref="A12" location="'q10'!A1" display="Quadro 10 - Pessoas ao serviço nos estabelecimentos por dimensão" xr:uid="{00000000-0004-0000-0200-000007000000}"/>
    <hyperlink ref="A13" location="'q11'!A1" display="Quadro 11 - Pessoas ao serviço nos estabelecimentos por distrito" xr:uid="{00000000-0004-0000-0200-000008000000}"/>
    <hyperlink ref="A15" location="'q13'!A1" display="Quadro 13 - Trabalhadores por conta de outrem ao serviço nos estabelecimentos por atividade económica (CAE-Rev. 3)" xr:uid="{00000000-0004-0000-0200-000009000000}"/>
    <hyperlink ref="A16" location="'q14'!A1" display="Quadro 14 - Trabalhadores por conta de outrem ao serviço nos estabelecimentos por dimensão e sexo" xr:uid="{00000000-0004-0000-0200-00000A000000}"/>
    <hyperlink ref="A17" location="'q15'!A1" display="Quadro 15 - Trabalhadores por conta de outrem ao serviço nos estabelecimentos por distrito" xr:uid="{00000000-0004-0000-0200-00000B000000}"/>
    <hyperlink ref="A19" location="'q17'!A1" display="Quadro 17 - Trabalhadores por conta de outrem ao serviço nos estabelecimentos por grupo etário e sexo" xr:uid="{00000000-0004-0000-0200-00000C000000}"/>
    <hyperlink ref="A20" location="'q18'!A1" display="Quadro 18 - Trabalhadores por conta de outrem ao serviço nos estabelecimentos por nível de qualificação e sexo" xr:uid="{00000000-0004-0000-0200-00000D000000}"/>
    <hyperlink ref="A22" location="'q20'!A1" display="Quadro 20 - Trabalhadores por conta de outrem ao serviço nos estabelecimentos abrangidos e não abrangidos por Instrumentos de Regulamentação Coletiva de Trabalho (IRCT)" xr:uid="{00000000-0004-0000-0200-00000E000000}"/>
    <hyperlink ref="A23" location="'q21'!A1" display="Quadro 21 - Trabalhadores por conta de outrem ao serviço nos estabelecimentos por escalão de remuneração mensal base " xr:uid="{00000000-0004-0000-0200-00000F000000}"/>
    <hyperlink ref="A24" location="'q22'!A1" display="Quadro 22 - Remuneração média mensal base por atividade económica do estabelecimento (CAE-Rev. 3)" xr:uid="{00000000-0004-0000-0200-000010000000}"/>
    <hyperlink ref="A25" location="'q23'!A1" display="Quadro 23 - Remuneração média mensal base por dimensão do estabelecimento e sexo" xr:uid="{00000000-0004-0000-0200-000011000000}"/>
    <hyperlink ref="A26" location="'q24'!A1" display="Quadro 24 - Remuneração média mensal base por distrito do estabelecimento" xr:uid="{00000000-0004-0000-0200-000012000000}"/>
    <hyperlink ref="A28" location="'q26'!A1" display="Quadro 26 - Remuneração média mensal base por grupo etário e sexo" xr:uid="{00000000-0004-0000-0200-000013000000}"/>
    <hyperlink ref="A29" location="'q27'!A1" display="Quadro 27 - Remuneração média mensal base por nível de qualificação e sexo" xr:uid="{00000000-0004-0000-0200-000014000000}"/>
    <hyperlink ref="A35" location="'q33'!A1" display="Quadro 33 - Remuneração média mensal ganho por atividade económica do estabelecimento (CAE-Rev. 3)" xr:uid="{00000000-0004-0000-0200-000015000000}"/>
    <hyperlink ref="A36" location="'q34'!A1" display="Quadro 34 - Remuneração média mensal ganho por dimensão do estabelecimento e sexo" xr:uid="{00000000-0004-0000-0200-000016000000}"/>
    <hyperlink ref="A37" location="'q35'!A1" display="Quadro 35 - Remuneração média mensal ganho por distrito do estabelecimento " xr:uid="{00000000-0004-0000-0200-000017000000}"/>
    <hyperlink ref="A39" location="'q37'!A1" display="Quadro 37- Remuneração média mensal ganho por grupo etário e sexo" xr:uid="{00000000-0004-0000-0200-000018000000}"/>
    <hyperlink ref="A40" location="'q38'!A1" display="Quadro 38 - Remuneração média mensal ganho por nível de qualificação e sexo" xr:uid="{00000000-0004-0000-0200-000019000000}"/>
    <hyperlink ref="A43" location="'q41'!A1" display="Quadro 41 - Remuneração média mensal ganho dos Trabalhadores por Conta de Outrem abrangidos e não abrangidos por Instrumento de Regulamentação Coletiva de Trabalho (IRCT)" xr:uid="{00000000-0004-0000-0200-00001A000000}"/>
    <hyperlink ref="A34" location="'q32 '!A1" display="Quadro 32 - Ganho mensal mediano, médio por decil e limiar de baixos salários" xr:uid="{00000000-0004-0000-0200-00001B000000}"/>
    <hyperlink ref="A32" location="'q30'!A1" display="Quadro 30 - Remuneração média mensal base dos Trabalhadores por Conta de Outrem abrangidos e não abrangidos por Instrumento de Regulamentação Coletiva de Trabalho (IRCT)" xr:uid="{00000000-0004-0000-0200-00001C000000}"/>
    <hyperlink ref="A33" location="'q31'!A1" display="Quadro 31 - Trabalhadores por conta de outrem ao serviço nos estabelecimentos por escalão de remuneração mensal ganho" xr:uid="{00000000-0004-0000-0200-00001D000000}"/>
    <hyperlink ref="A2:G2" location="Introdução!Área_de_Impressão" display="Introdução" xr:uid="{00000000-0004-0000-0200-00001E000000}"/>
    <hyperlink ref="A45:G45" location="Nomenclaturas!Área_de_Impressão" display="Metodologia" xr:uid="{00000000-0004-0000-0200-00001F000000}"/>
    <hyperlink ref="A42" location="'q40'!A1" display="Quadro 40 - Indicadores de remuneração base e ganho e respetivos trabalhadores por conta de outrem (TCO) por nível de habilitação" xr:uid="{00000000-0004-0000-0200-000021000000}"/>
    <hyperlink ref="A6" location="'q4'!A1" display="Quadro 4 - Empresas por Região NUTS II e Sub Região NUTS III (2024)" xr:uid="{C3073206-DD6D-40B3-859A-A5070254841E}"/>
    <hyperlink ref="A10" location="'q8'!A1" display="Quadro 8 - Estabelecimentos por Região NUTS II e Sub Região NUTS III (2024)" xr:uid="{6D4DCC64-20C6-4DE4-A1E0-70128F343C06}"/>
    <hyperlink ref="A14" location="'q12'!A1" display="Quadro 12 - Pessoas ao serviço nos estabelecimentos por Região NUTS II e Sub Região NUTS III (2024)" xr:uid="{7644EBE0-4BB3-4309-AE9C-C99CE19E900C}"/>
    <hyperlink ref="A18" location="'q16'!A1" display="Quadro 16 - Trabalhadores por conta de outrem ao serviço nos estabelecimentos por Região NUTS II e Sub Região NUTS III (2024)" xr:uid="{499719E6-1B06-4570-9550-428D21F24F90}"/>
    <hyperlink ref="A27" location="'q25'!A1" display="Quadro 25 - Remuneração média mensal base por Região NUTS II e Sub Região NUTS III (2024) do estabelecimento" xr:uid="{DF6AF00F-2655-4D00-99EA-E440FCFE7982}"/>
    <hyperlink ref="A38" location="'q36'!A1" display="Quadro 36 - Remuneração média mensal ganho por Região NUTS II e Sub Região NUTS III (2024) do estabelecimento " xr:uid="{8598EE61-6F61-4537-930E-65A01A6B0D1F}"/>
    <hyperlink ref="A44" location="Conceitos1!A1" display="Conceitos" xr:uid="{54C713B7-47E3-475E-B6A7-E492B26DA04F}"/>
    <hyperlink ref="A21" location="'q19'!A1" display="Quadro 19 - Trabalhadores por conta de outrem ao serviço nos estabelecimentos por profissão" xr:uid="{84C220D4-EC1F-40EA-8430-79EE7B764B90}"/>
    <hyperlink ref="A30" location="'q28'!A1" display="Quadro 28 - Remuneração média mensal base por profissão" xr:uid="{FEE96F2A-2B1A-47E3-9E04-3CED41DA1C8B}"/>
    <hyperlink ref="A31" location="'q29'!A1" display="Quadro 29 - Remuneração base horária média por profissão" xr:uid="{59F5893B-8893-4F7F-8A18-75F71CA222C4}"/>
    <hyperlink ref="A41" location="'q39'!A1" display="Quadro 39 - Remuneração média mensal ganho por profissão" xr:uid="{0E5F31C0-BCDA-4DD1-B243-67950FE99013}"/>
  </hyperlinks>
  <printOptions horizontalCentered="1"/>
  <pageMargins left="0.11811023622047245" right="0.11811023622047245" top="2.0078740157480315" bottom="0.98425196850393704" header="0" footer="0"/>
  <pageSetup paperSize="9" scale="78" orientation="portrait"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Folha21">
    <tabColor indexed="26"/>
    <pageSetUpPr fitToPage="1"/>
  </sheetPr>
  <dimension ref="A1:FY43"/>
  <sheetViews>
    <sheetView showGridLines="0" workbookViewId="0">
      <selection sqref="A1:M1"/>
    </sheetView>
  </sheetViews>
  <sheetFormatPr defaultColWidth="9.140625" defaultRowHeight="17.25" customHeight="1" x14ac:dyDescent="0.2"/>
  <cols>
    <col min="1" max="1" width="14.7109375" style="128" customWidth="1"/>
    <col min="2" max="2" width="2.42578125" style="128" customWidth="1"/>
    <col min="3" max="13" width="6.42578125" style="128" customWidth="1"/>
    <col min="14" max="14" width="9.140625" style="132"/>
    <col min="15" max="181" width="9.140625" style="128"/>
    <col min="182" max="16384" width="9.140625" style="29"/>
  </cols>
  <sheetData>
    <row r="1" spans="1:14" s="133" customFormat="1" ht="28.5" customHeight="1" x14ac:dyDescent="0.2">
      <c r="A1" s="485" t="s">
        <v>357</v>
      </c>
      <c r="B1" s="485"/>
      <c r="C1" s="485"/>
      <c r="D1" s="485"/>
      <c r="E1" s="485"/>
      <c r="F1" s="485"/>
      <c r="G1" s="485"/>
      <c r="H1" s="485"/>
      <c r="I1" s="485"/>
      <c r="J1" s="485"/>
      <c r="K1" s="485"/>
      <c r="L1" s="485"/>
      <c r="M1" s="485"/>
      <c r="N1" s="237"/>
    </row>
    <row r="2" spans="1:14" s="134" customFormat="1" ht="15" customHeight="1" x14ac:dyDescent="0.2">
      <c r="A2" s="270"/>
      <c r="B2" s="270"/>
      <c r="C2" s="271"/>
      <c r="D2" s="271"/>
      <c r="E2" s="271"/>
      <c r="F2" s="271"/>
      <c r="G2" s="271"/>
      <c r="H2" s="271"/>
      <c r="I2" s="271"/>
      <c r="J2" s="271"/>
      <c r="K2" s="271"/>
      <c r="L2" s="271"/>
      <c r="M2" s="271"/>
      <c r="N2" s="136"/>
    </row>
    <row r="3" spans="1:14" s="233" customFormat="1" ht="15" customHeight="1" x14ac:dyDescent="0.2">
      <c r="A3" s="238" t="s">
        <v>14</v>
      </c>
      <c r="B3" s="239"/>
      <c r="C3" s="312"/>
      <c r="D3" s="312"/>
      <c r="E3" s="312"/>
      <c r="F3" s="312"/>
      <c r="G3" s="312"/>
      <c r="H3" s="312"/>
      <c r="I3" s="312"/>
      <c r="J3" s="312"/>
      <c r="K3" s="312"/>
      <c r="L3" s="312"/>
      <c r="M3" s="312" t="s">
        <v>69</v>
      </c>
      <c r="N3" s="235"/>
    </row>
    <row r="4" spans="1:14" s="244" customFormat="1" ht="28.5" customHeight="1" thickBot="1" x14ac:dyDescent="0.25">
      <c r="A4" s="242"/>
      <c r="B4" s="242"/>
      <c r="C4" s="225">
        <v>2013</v>
      </c>
      <c r="D4" s="225">
        <v>2014</v>
      </c>
      <c r="E4" s="225">
        <v>2015</v>
      </c>
      <c r="F4" s="225">
        <v>2016</v>
      </c>
      <c r="G4" s="225">
        <v>2017</v>
      </c>
      <c r="H4" s="225">
        <v>2018</v>
      </c>
      <c r="I4" s="225">
        <v>2019</v>
      </c>
      <c r="J4" s="225">
        <v>2020</v>
      </c>
      <c r="K4" s="225">
        <v>2021</v>
      </c>
      <c r="L4" s="225">
        <v>2022</v>
      </c>
      <c r="M4" s="225">
        <v>2023</v>
      </c>
      <c r="N4" s="243"/>
    </row>
    <row r="5" spans="1:14" s="246" customFormat="1" ht="16.5" customHeight="1" thickTop="1" x14ac:dyDescent="0.2">
      <c r="A5" s="232" t="s">
        <v>12</v>
      </c>
      <c r="B5" s="329" t="s">
        <v>46</v>
      </c>
      <c r="C5" s="383">
        <v>912.18</v>
      </c>
      <c r="D5" s="383">
        <v>909.49</v>
      </c>
      <c r="E5" s="383">
        <v>913.93</v>
      </c>
      <c r="F5" s="383">
        <v>924.94</v>
      </c>
      <c r="G5" s="383">
        <v>943</v>
      </c>
      <c r="H5" s="383">
        <v>970.42</v>
      </c>
      <c r="I5" s="383">
        <v>1005.09</v>
      </c>
      <c r="J5" s="383">
        <v>1041.99</v>
      </c>
      <c r="K5" s="383">
        <v>1082.77</v>
      </c>
      <c r="L5" s="383">
        <v>1143.45</v>
      </c>
      <c r="M5" s="383">
        <v>1219.8699999999999</v>
      </c>
      <c r="N5" s="245"/>
    </row>
    <row r="6" spans="1:14" s="246" customFormat="1" ht="12.75" customHeight="1" x14ac:dyDescent="0.2">
      <c r="A6" s="222"/>
      <c r="B6" s="329" t="s">
        <v>54</v>
      </c>
      <c r="C6" s="384">
        <v>993.79</v>
      </c>
      <c r="D6" s="384">
        <v>985.02</v>
      </c>
      <c r="E6" s="384">
        <v>990.05</v>
      </c>
      <c r="F6" s="384">
        <v>997.38</v>
      </c>
      <c r="G6" s="384">
        <v>1012.25</v>
      </c>
      <c r="H6" s="384">
        <v>1039.08</v>
      </c>
      <c r="I6" s="384">
        <v>1073.82</v>
      </c>
      <c r="J6" s="384">
        <v>1109.21</v>
      </c>
      <c r="K6" s="384">
        <v>1152.24</v>
      </c>
      <c r="L6" s="384">
        <v>1217.33</v>
      </c>
      <c r="M6" s="384">
        <v>1294.03</v>
      </c>
    </row>
    <row r="7" spans="1:14" s="246" customFormat="1" ht="12.75" customHeight="1" x14ac:dyDescent="0.2">
      <c r="A7" s="222"/>
      <c r="B7" s="329" t="s">
        <v>55</v>
      </c>
      <c r="C7" s="384">
        <v>816.21</v>
      </c>
      <c r="D7" s="384">
        <v>820.25</v>
      </c>
      <c r="E7" s="384">
        <v>824.99</v>
      </c>
      <c r="F7" s="384">
        <v>840.26</v>
      </c>
      <c r="G7" s="384">
        <v>861.17</v>
      </c>
      <c r="H7" s="384">
        <v>888.56</v>
      </c>
      <c r="I7" s="384">
        <v>922.63</v>
      </c>
      <c r="J7" s="384">
        <v>960.27</v>
      </c>
      <c r="K7" s="384">
        <v>999.33</v>
      </c>
      <c r="L7" s="384">
        <v>1054.3599999999999</v>
      </c>
      <c r="M7" s="384">
        <v>1129.6400000000001</v>
      </c>
    </row>
    <row r="8" spans="1:14" s="246" customFormat="1" ht="16.5" customHeight="1" x14ac:dyDescent="0.2">
      <c r="A8" s="247" t="s">
        <v>33</v>
      </c>
      <c r="B8" s="329" t="s">
        <v>46</v>
      </c>
      <c r="C8" s="384">
        <v>690.07</v>
      </c>
      <c r="D8" s="384">
        <v>697.48</v>
      </c>
      <c r="E8" s="384">
        <v>695.67</v>
      </c>
      <c r="F8" s="384">
        <v>713.54</v>
      </c>
      <c r="G8" s="384">
        <v>735.68</v>
      </c>
      <c r="H8" s="384">
        <v>760.66</v>
      </c>
      <c r="I8" s="384">
        <v>790.55</v>
      </c>
      <c r="J8" s="384">
        <v>825.98</v>
      </c>
      <c r="K8" s="384">
        <v>863.77</v>
      </c>
      <c r="L8" s="384">
        <v>911.12</v>
      </c>
      <c r="M8" s="384">
        <v>979.13</v>
      </c>
    </row>
    <row r="9" spans="1:14" s="246" customFormat="1" ht="12.75" customHeight="1" x14ac:dyDescent="0.2">
      <c r="A9" s="240"/>
      <c r="B9" s="254" t="s">
        <v>54</v>
      </c>
      <c r="C9" s="385">
        <v>729.63</v>
      </c>
      <c r="D9" s="385">
        <v>734.81</v>
      </c>
      <c r="E9" s="385">
        <v>733.43</v>
      </c>
      <c r="F9" s="385">
        <v>748.82</v>
      </c>
      <c r="G9" s="385">
        <v>771.26</v>
      </c>
      <c r="H9" s="385">
        <v>796.74</v>
      </c>
      <c r="I9" s="385">
        <v>828.53</v>
      </c>
      <c r="J9" s="385">
        <v>863.86</v>
      </c>
      <c r="K9" s="385">
        <v>904.44</v>
      </c>
      <c r="L9" s="385">
        <v>953.95</v>
      </c>
      <c r="M9" s="385">
        <v>1022.11</v>
      </c>
    </row>
    <row r="10" spans="1:14" s="246" customFormat="1" ht="12.75" customHeight="1" x14ac:dyDescent="0.2">
      <c r="A10" s="240"/>
      <c r="B10" s="254" t="s">
        <v>55</v>
      </c>
      <c r="C10" s="385">
        <v>649.98</v>
      </c>
      <c r="D10" s="385">
        <v>659.62</v>
      </c>
      <c r="E10" s="385">
        <v>658.3</v>
      </c>
      <c r="F10" s="385">
        <v>678.14</v>
      </c>
      <c r="G10" s="385">
        <v>699.92</v>
      </c>
      <c r="H10" s="385">
        <v>724.19</v>
      </c>
      <c r="I10" s="385">
        <v>751.95</v>
      </c>
      <c r="J10" s="385">
        <v>786.53</v>
      </c>
      <c r="K10" s="385">
        <v>821.86</v>
      </c>
      <c r="L10" s="385">
        <v>867.16</v>
      </c>
      <c r="M10" s="385">
        <v>935.05</v>
      </c>
    </row>
    <row r="11" spans="1:14" s="248" customFormat="1" ht="16.5" customHeight="1" x14ac:dyDescent="0.2">
      <c r="A11" s="247" t="s">
        <v>34</v>
      </c>
      <c r="B11" s="329" t="s">
        <v>46</v>
      </c>
      <c r="C11" s="384">
        <v>793.72</v>
      </c>
      <c r="D11" s="384">
        <v>790.63</v>
      </c>
      <c r="E11" s="384">
        <v>788.89</v>
      </c>
      <c r="F11" s="384">
        <v>798.57</v>
      </c>
      <c r="G11" s="384">
        <v>812.57</v>
      </c>
      <c r="H11" s="384">
        <v>834.51</v>
      </c>
      <c r="I11" s="384">
        <v>857.67</v>
      </c>
      <c r="J11" s="384">
        <v>896.14</v>
      </c>
      <c r="K11" s="384">
        <v>929.36</v>
      </c>
      <c r="L11" s="384">
        <v>974.77</v>
      </c>
      <c r="M11" s="384">
        <v>1037.71</v>
      </c>
    </row>
    <row r="12" spans="1:14" s="246" customFormat="1" ht="12.75" customHeight="1" x14ac:dyDescent="0.2">
      <c r="A12" s="240"/>
      <c r="B12" s="254" t="s">
        <v>54</v>
      </c>
      <c r="C12" s="385">
        <v>834.26</v>
      </c>
      <c r="D12" s="385">
        <v>825.56</v>
      </c>
      <c r="E12" s="385">
        <v>821.5</v>
      </c>
      <c r="F12" s="385">
        <v>829.86</v>
      </c>
      <c r="G12" s="385">
        <v>841.87</v>
      </c>
      <c r="H12" s="385">
        <v>865.08</v>
      </c>
      <c r="I12" s="385">
        <v>887.68</v>
      </c>
      <c r="J12" s="385">
        <v>925.23</v>
      </c>
      <c r="K12" s="385">
        <v>958.85</v>
      </c>
      <c r="L12" s="385">
        <v>1007.99</v>
      </c>
      <c r="M12" s="385">
        <v>1070.58</v>
      </c>
    </row>
    <row r="13" spans="1:14" s="246" customFormat="1" ht="12.75" customHeight="1" x14ac:dyDescent="0.2">
      <c r="A13" s="240"/>
      <c r="B13" s="254" t="s">
        <v>55</v>
      </c>
      <c r="C13" s="385">
        <v>745.49</v>
      </c>
      <c r="D13" s="385">
        <v>749.08</v>
      </c>
      <c r="E13" s="385">
        <v>750.57</v>
      </c>
      <c r="F13" s="385">
        <v>761.68</v>
      </c>
      <c r="G13" s="385">
        <v>778.32</v>
      </c>
      <c r="H13" s="385">
        <v>798.63</v>
      </c>
      <c r="I13" s="385">
        <v>822.24</v>
      </c>
      <c r="J13" s="385">
        <v>860.72</v>
      </c>
      <c r="K13" s="385">
        <v>893.93</v>
      </c>
      <c r="L13" s="385">
        <v>935.47</v>
      </c>
      <c r="M13" s="385">
        <v>998.53</v>
      </c>
    </row>
    <row r="14" spans="1:14" s="248" customFormat="1" ht="16.5" customHeight="1" x14ac:dyDescent="0.2">
      <c r="A14" s="247" t="s">
        <v>35</v>
      </c>
      <c r="B14" s="329" t="s">
        <v>46</v>
      </c>
      <c r="C14" s="384">
        <v>840.64</v>
      </c>
      <c r="D14" s="384">
        <v>838.91</v>
      </c>
      <c r="E14" s="384">
        <v>838.98</v>
      </c>
      <c r="F14" s="384">
        <v>845.97</v>
      </c>
      <c r="G14" s="384">
        <v>862.18</v>
      </c>
      <c r="H14" s="384">
        <v>883.97</v>
      </c>
      <c r="I14" s="384">
        <v>910.61</v>
      </c>
      <c r="J14" s="384">
        <v>952.24</v>
      </c>
      <c r="K14" s="384">
        <v>984.81</v>
      </c>
      <c r="L14" s="384">
        <v>1032.05</v>
      </c>
      <c r="M14" s="384">
        <v>1096.8699999999999</v>
      </c>
    </row>
    <row r="15" spans="1:14" s="246" customFormat="1" ht="12.75" customHeight="1" x14ac:dyDescent="0.2">
      <c r="A15" s="240"/>
      <c r="B15" s="254" t="s">
        <v>54</v>
      </c>
      <c r="C15" s="385">
        <v>897.7</v>
      </c>
      <c r="D15" s="385">
        <v>890.38</v>
      </c>
      <c r="E15" s="385">
        <v>891.44</v>
      </c>
      <c r="F15" s="385">
        <v>893.1</v>
      </c>
      <c r="G15" s="385">
        <v>906.12</v>
      </c>
      <c r="H15" s="385">
        <v>926.57</v>
      </c>
      <c r="I15" s="385">
        <v>954.96</v>
      </c>
      <c r="J15" s="385">
        <v>993.22</v>
      </c>
      <c r="K15" s="385">
        <v>1028.73</v>
      </c>
      <c r="L15" s="385">
        <v>1076.53</v>
      </c>
      <c r="M15" s="385">
        <v>1139.03</v>
      </c>
    </row>
    <row r="16" spans="1:14" s="246" customFormat="1" ht="12.75" customHeight="1" x14ac:dyDescent="0.2">
      <c r="A16" s="240"/>
      <c r="B16" s="254" t="s">
        <v>55</v>
      </c>
      <c r="C16" s="385">
        <v>768.6</v>
      </c>
      <c r="D16" s="385">
        <v>774.26</v>
      </c>
      <c r="E16" s="385">
        <v>774.28</v>
      </c>
      <c r="F16" s="385">
        <v>787.12</v>
      </c>
      <c r="G16" s="385">
        <v>806.77</v>
      </c>
      <c r="H16" s="385">
        <v>830.31</v>
      </c>
      <c r="I16" s="385">
        <v>854.04</v>
      </c>
      <c r="J16" s="385">
        <v>897.29</v>
      </c>
      <c r="K16" s="385">
        <v>927.62</v>
      </c>
      <c r="L16" s="385">
        <v>974.17</v>
      </c>
      <c r="M16" s="385">
        <v>1042.27</v>
      </c>
    </row>
    <row r="17" spans="1:14" s="248" customFormat="1" ht="16.5" customHeight="1" x14ac:dyDescent="0.2">
      <c r="A17" s="247" t="s">
        <v>36</v>
      </c>
      <c r="B17" s="329" t="s">
        <v>46</v>
      </c>
      <c r="C17" s="384">
        <v>910.93</v>
      </c>
      <c r="D17" s="384">
        <v>903.34</v>
      </c>
      <c r="E17" s="384">
        <v>904.25</v>
      </c>
      <c r="F17" s="384">
        <v>910.56</v>
      </c>
      <c r="G17" s="384">
        <v>922.47</v>
      </c>
      <c r="H17" s="384">
        <v>946.8</v>
      </c>
      <c r="I17" s="384">
        <v>977.5</v>
      </c>
      <c r="J17" s="384">
        <v>1017.98</v>
      </c>
      <c r="K17" s="384">
        <v>1054.06</v>
      </c>
      <c r="L17" s="384">
        <v>1098.6600000000001</v>
      </c>
      <c r="M17" s="384">
        <v>1176.8699999999999</v>
      </c>
    </row>
    <row r="18" spans="1:14" s="246" customFormat="1" ht="12.75" customHeight="1" x14ac:dyDescent="0.2">
      <c r="A18" s="240"/>
      <c r="B18" s="254" t="s">
        <v>54</v>
      </c>
      <c r="C18" s="385">
        <v>1004.64</v>
      </c>
      <c r="D18" s="385">
        <v>991.71</v>
      </c>
      <c r="E18" s="385">
        <v>987.49</v>
      </c>
      <c r="F18" s="385">
        <v>989.95</v>
      </c>
      <c r="G18" s="385">
        <v>996.3</v>
      </c>
      <c r="H18" s="385">
        <v>1017.03</v>
      </c>
      <c r="I18" s="385">
        <v>1046.49</v>
      </c>
      <c r="J18" s="385">
        <v>1089.04</v>
      </c>
      <c r="K18" s="385">
        <v>1127.2</v>
      </c>
      <c r="L18" s="385">
        <v>1172.6400000000001</v>
      </c>
      <c r="M18" s="385">
        <v>1251.54</v>
      </c>
    </row>
    <row r="19" spans="1:14" s="246" customFormat="1" ht="12.75" customHeight="1" x14ac:dyDescent="0.2">
      <c r="A19" s="240"/>
      <c r="B19" s="254" t="s">
        <v>55</v>
      </c>
      <c r="C19" s="385">
        <v>804.38</v>
      </c>
      <c r="D19" s="385">
        <v>802.78</v>
      </c>
      <c r="E19" s="385">
        <v>808.54</v>
      </c>
      <c r="F19" s="385">
        <v>819.04</v>
      </c>
      <c r="G19" s="385">
        <v>836.38</v>
      </c>
      <c r="H19" s="385">
        <v>864.18</v>
      </c>
      <c r="I19" s="385">
        <v>893.65</v>
      </c>
      <c r="J19" s="385">
        <v>929.73</v>
      </c>
      <c r="K19" s="385">
        <v>964.25</v>
      </c>
      <c r="L19" s="385">
        <v>1008.11</v>
      </c>
      <c r="M19" s="385">
        <v>1083.77</v>
      </c>
    </row>
    <row r="20" spans="1:14" s="248" customFormat="1" ht="16.5" customHeight="1" x14ac:dyDescent="0.2">
      <c r="A20" s="247" t="s">
        <v>37</v>
      </c>
      <c r="B20" s="329" t="s">
        <v>46</v>
      </c>
      <c r="C20" s="384">
        <v>958.96</v>
      </c>
      <c r="D20" s="384">
        <v>957.54</v>
      </c>
      <c r="E20" s="384">
        <v>959.46</v>
      </c>
      <c r="F20" s="384">
        <v>963.53</v>
      </c>
      <c r="G20" s="384">
        <v>989.73</v>
      </c>
      <c r="H20" s="384">
        <v>1013.66</v>
      </c>
      <c r="I20" s="384">
        <v>1043.71</v>
      </c>
      <c r="J20" s="384">
        <v>1085.3599999999999</v>
      </c>
      <c r="K20" s="384">
        <v>1135.05</v>
      </c>
      <c r="L20" s="384">
        <v>1181.8900000000001</v>
      </c>
      <c r="M20" s="384">
        <v>1256.3599999999999</v>
      </c>
    </row>
    <row r="21" spans="1:14" s="246" customFormat="1" ht="12.75" customHeight="1" x14ac:dyDescent="0.2">
      <c r="A21" s="240"/>
      <c r="B21" s="254" t="s">
        <v>54</v>
      </c>
      <c r="C21" s="385">
        <v>1073.52</v>
      </c>
      <c r="D21" s="385">
        <v>1065.48</v>
      </c>
      <c r="E21" s="385">
        <v>1066.47</v>
      </c>
      <c r="F21" s="385">
        <v>1063.57</v>
      </c>
      <c r="G21" s="385">
        <v>1088.3399999999999</v>
      </c>
      <c r="H21" s="385">
        <v>1111</v>
      </c>
      <c r="I21" s="385">
        <v>1137.7</v>
      </c>
      <c r="J21" s="385">
        <v>1178.51</v>
      </c>
      <c r="K21" s="385">
        <v>1235.8</v>
      </c>
      <c r="L21" s="385">
        <v>1280.67</v>
      </c>
      <c r="M21" s="385">
        <v>1351.32</v>
      </c>
    </row>
    <row r="22" spans="1:14" s="246" customFormat="1" ht="12.75" customHeight="1" x14ac:dyDescent="0.2">
      <c r="A22" s="240"/>
      <c r="B22" s="254" t="s">
        <v>55</v>
      </c>
      <c r="C22" s="385">
        <v>831.3</v>
      </c>
      <c r="D22" s="385">
        <v>837.07</v>
      </c>
      <c r="E22" s="385">
        <v>841.62</v>
      </c>
      <c r="F22" s="385">
        <v>853.08</v>
      </c>
      <c r="G22" s="385">
        <v>878.07</v>
      </c>
      <c r="H22" s="385">
        <v>902.82</v>
      </c>
      <c r="I22" s="385">
        <v>935.48</v>
      </c>
      <c r="J22" s="385">
        <v>977.05</v>
      </c>
      <c r="K22" s="385">
        <v>1019.51</v>
      </c>
      <c r="L22" s="385">
        <v>1066.72</v>
      </c>
      <c r="M22" s="385">
        <v>1144.3499999999999</v>
      </c>
    </row>
    <row r="23" spans="1:14" s="248" customFormat="1" ht="16.5" customHeight="1" x14ac:dyDescent="0.2">
      <c r="A23" s="247" t="s">
        <v>38</v>
      </c>
      <c r="B23" s="329" t="s">
        <v>46</v>
      </c>
      <c r="C23" s="384">
        <v>1094.1400000000001</v>
      </c>
      <c r="D23" s="384">
        <v>1085.9100000000001</v>
      </c>
      <c r="E23" s="384">
        <v>1091.48</v>
      </c>
      <c r="F23" s="384">
        <v>1084.18</v>
      </c>
      <c r="G23" s="384">
        <v>1059.06</v>
      </c>
      <c r="H23" s="384">
        <v>1100.5899999999999</v>
      </c>
      <c r="I23" s="384">
        <v>1141.5</v>
      </c>
      <c r="J23" s="384">
        <v>1166.0999999999999</v>
      </c>
      <c r="K23" s="384">
        <v>1205.97</v>
      </c>
      <c r="L23" s="384">
        <v>1287.1600000000001</v>
      </c>
      <c r="M23" s="384">
        <v>1374.88</v>
      </c>
    </row>
    <row r="24" spans="1:14" s="246" customFormat="1" ht="12.75" customHeight="1" x14ac:dyDescent="0.2">
      <c r="A24" s="240"/>
      <c r="B24" s="254" t="s">
        <v>54</v>
      </c>
      <c r="C24" s="385">
        <v>1210.1199999999999</v>
      </c>
      <c r="D24" s="385">
        <v>1197.26</v>
      </c>
      <c r="E24" s="385">
        <v>1201.18</v>
      </c>
      <c r="F24" s="385">
        <v>1185.8399999999999</v>
      </c>
      <c r="G24" s="385">
        <v>1134.3800000000001</v>
      </c>
      <c r="H24" s="385">
        <v>1171.6099999999999</v>
      </c>
      <c r="I24" s="385">
        <v>1215.1600000000001</v>
      </c>
      <c r="J24" s="385">
        <v>1239.32</v>
      </c>
      <c r="K24" s="385">
        <v>1286.47</v>
      </c>
      <c r="L24" s="385">
        <v>1366.19</v>
      </c>
      <c r="M24" s="385">
        <v>1457.99</v>
      </c>
    </row>
    <row r="25" spans="1:14" s="246" customFormat="1" ht="12.75" customHeight="1" x14ac:dyDescent="0.2">
      <c r="A25" s="240"/>
      <c r="B25" s="254" t="s">
        <v>55</v>
      </c>
      <c r="C25" s="385">
        <v>945.54</v>
      </c>
      <c r="D25" s="385">
        <v>939.79</v>
      </c>
      <c r="E25" s="385">
        <v>947.28</v>
      </c>
      <c r="F25" s="385">
        <v>955.1</v>
      </c>
      <c r="G25" s="385">
        <v>960.54</v>
      </c>
      <c r="H25" s="385">
        <v>1006.88</v>
      </c>
      <c r="I25" s="385">
        <v>1045.45</v>
      </c>
      <c r="J25" s="385">
        <v>1069.55</v>
      </c>
      <c r="K25" s="385">
        <v>1101.6500000000001</v>
      </c>
      <c r="L25" s="385">
        <v>1184.3699999999999</v>
      </c>
      <c r="M25" s="385">
        <v>1264.77</v>
      </c>
    </row>
    <row r="26" spans="1:14" s="249" customFormat="1" ht="16.5" customHeight="1" x14ac:dyDescent="0.2">
      <c r="A26" s="247" t="s">
        <v>39</v>
      </c>
      <c r="B26" s="329" t="s">
        <v>46</v>
      </c>
      <c r="C26" s="384">
        <v>1147.32</v>
      </c>
      <c r="D26" s="384">
        <v>1128.02</v>
      </c>
      <c r="E26" s="384">
        <v>1086.8499999999999</v>
      </c>
      <c r="F26" s="384">
        <v>1182.75</v>
      </c>
      <c r="G26" s="384">
        <v>1143.55</v>
      </c>
      <c r="H26" s="384">
        <v>1150.9000000000001</v>
      </c>
      <c r="I26" s="384">
        <v>1141.4000000000001</v>
      </c>
      <c r="J26" s="384">
        <v>1208.0999999999999</v>
      </c>
      <c r="K26" s="384">
        <v>1237.3800000000001</v>
      </c>
      <c r="L26" s="384">
        <v>1300.4000000000001</v>
      </c>
      <c r="M26" s="384">
        <v>1401.14</v>
      </c>
      <c r="N26" s="248"/>
    </row>
    <row r="27" spans="1:14" s="236" customFormat="1" ht="12.75" customHeight="1" x14ac:dyDescent="0.2">
      <c r="A27" s="240"/>
      <c r="B27" s="254" t="s">
        <v>54</v>
      </c>
      <c r="C27" s="385">
        <v>1247.73</v>
      </c>
      <c r="D27" s="385">
        <v>1220.43</v>
      </c>
      <c r="E27" s="385">
        <v>1160.83</v>
      </c>
      <c r="F27" s="385">
        <v>1317.15</v>
      </c>
      <c r="G27" s="385">
        <v>1252.29</v>
      </c>
      <c r="H27" s="385">
        <v>1246.04</v>
      </c>
      <c r="I27" s="385">
        <v>1202.8499999999999</v>
      </c>
      <c r="J27" s="385">
        <v>1257.22</v>
      </c>
      <c r="K27" s="385">
        <v>1300.1400000000001</v>
      </c>
      <c r="L27" s="385">
        <v>1371.53</v>
      </c>
      <c r="M27" s="385">
        <v>1468.2</v>
      </c>
      <c r="N27" s="246"/>
    </row>
    <row r="28" spans="1:14" s="236" customFormat="1" ht="12.75" customHeight="1" x14ac:dyDescent="0.2">
      <c r="A28" s="240"/>
      <c r="B28" s="254" t="s">
        <v>55</v>
      </c>
      <c r="C28" s="385">
        <v>999.45</v>
      </c>
      <c r="D28" s="385">
        <v>999.75</v>
      </c>
      <c r="E28" s="385">
        <v>980.93</v>
      </c>
      <c r="F28" s="385">
        <v>997.52</v>
      </c>
      <c r="G28" s="385">
        <v>1000.69</v>
      </c>
      <c r="H28" s="385">
        <v>1023.21</v>
      </c>
      <c r="I28" s="385">
        <v>1058.8699999999999</v>
      </c>
      <c r="J28" s="385">
        <v>1139.6500000000001</v>
      </c>
      <c r="K28" s="385">
        <v>1156.79</v>
      </c>
      <c r="L28" s="385">
        <v>1208.8399999999999</v>
      </c>
      <c r="M28" s="385">
        <v>1309.55</v>
      </c>
      <c r="N28" s="246"/>
    </row>
    <row r="29" spans="1:14" s="249" customFormat="1" ht="16.5" customHeight="1" x14ac:dyDescent="0.2">
      <c r="A29" s="247" t="s">
        <v>40</v>
      </c>
      <c r="B29" s="329" t="s">
        <v>46</v>
      </c>
      <c r="C29" s="384">
        <v>1151.8399999999999</v>
      </c>
      <c r="D29" s="384">
        <v>1115.29</v>
      </c>
      <c r="E29" s="384">
        <v>1264.18</v>
      </c>
      <c r="F29" s="384">
        <v>1171.43</v>
      </c>
      <c r="G29" s="384">
        <v>1277.6600000000001</v>
      </c>
      <c r="H29" s="384">
        <v>1320.53</v>
      </c>
      <c r="I29" s="384">
        <v>1368.96</v>
      </c>
      <c r="J29" s="384">
        <v>1439.37</v>
      </c>
      <c r="K29" s="384">
        <v>1365.36</v>
      </c>
      <c r="L29" s="384">
        <v>1409.73</v>
      </c>
      <c r="M29" s="384">
        <v>1438.98</v>
      </c>
      <c r="N29" s="248"/>
    </row>
    <row r="30" spans="1:14" s="236" customFormat="1" ht="12.75" customHeight="1" x14ac:dyDescent="0.2">
      <c r="A30" s="240"/>
      <c r="B30" s="254" t="s">
        <v>54</v>
      </c>
      <c r="C30" s="385">
        <v>1269.42</v>
      </c>
      <c r="D30" s="385">
        <v>1205.6500000000001</v>
      </c>
      <c r="E30" s="385">
        <v>1409.34</v>
      </c>
      <c r="F30" s="385">
        <v>1254.28</v>
      </c>
      <c r="G30" s="385">
        <v>1459.87</v>
      </c>
      <c r="H30" s="385">
        <v>1496.08</v>
      </c>
      <c r="I30" s="385">
        <v>1568.84</v>
      </c>
      <c r="J30" s="385">
        <v>1640.28</v>
      </c>
      <c r="K30" s="385">
        <v>1475.92</v>
      </c>
      <c r="L30" s="385">
        <v>1507.23</v>
      </c>
      <c r="M30" s="385">
        <v>1561.77</v>
      </c>
      <c r="N30" s="246"/>
    </row>
    <row r="31" spans="1:14" s="236" customFormat="1" ht="12.75" customHeight="1" x14ac:dyDescent="0.2">
      <c r="A31" s="240"/>
      <c r="B31" s="254" t="s">
        <v>55</v>
      </c>
      <c r="C31" s="385">
        <v>988.76</v>
      </c>
      <c r="D31" s="385">
        <v>984.83</v>
      </c>
      <c r="E31" s="385">
        <v>1056.57</v>
      </c>
      <c r="F31" s="385">
        <v>1045.45</v>
      </c>
      <c r="G31" s="385">
        <v>1012.31</v>
      </c>
      <c r="H31" s="385">
        <v>1057.8599999999999</v>
      </c>
      <c r="I31" s="385">
        <v>1071.1199999999999</v>
      </c>
      <c r="J31" s="385">
        <v>1139.6199999999999</v>
      </c>
      <c r="K31" s="385">
        <v>1203.0899999999999</v>
      </c>
      <c r="L31" s="385">
        <v>1260.82</v>
      </c>
      <c r="M31" s="385">
        <v>1280.1600000000001</v>
      </c>
      <c r="N31" s="246"/>
    </row>
    <row r="32" spans="1:14" s="249" customFormat="1" ht="16.5" customHeight="1" x14ac:dyDescent="0.2">
      <c r="A32" s="247" t="s">
        <v>41</v>
      </c>
      <c r="B32" s="329" t="s">
        <v>46</v>
      </c>
      <c r="C32" s="384">
        <v>1080.52</v>
      </c>
      <c r="D32" s="384">
        <v>1119.71</v>
      </c>
      <c r="E32" s="384">
        <v>1109.27</v>
      </c>
      <c r="F32" s="384">
        <v>1149.42</v>
      </c>
      <c r="G32" s="384">
        <v>1180.82</v>
      </c>
      <c r="H32" s="384">
        <v>1182.5899999999999</v>
      </c>
      <c r="I32" s="384">
        <v>1200.5899999999999</v>
      </c>
      <c r="J32" s="384">
        <v>1251.8</v>
      </c>
      <c r="K32" s="384">
        <v>1327.57</v>
      </c>
      <c r="L32" s="384">
        <v>1385.82</v>
      </c>
      <c r="M32" s="384">
        <v>1487.96</v>
      </c>
      <c r="N32" s="248"/>
    </row>
    <row r="33" spans="1:14" s="236" customFormat="1" ht="12.75" customHeight="1" x14ac:dyDescent="0.2">
      <c r="A33" s="240"/>
      <c r="B33" s="254" t="s">
        <v>54</v>
      </c>
      <c r="C33" s="385">
        <v>1148.6099999999999</v>
      </c>
      <c r="D33" s="385">
        <v>1195.8699999999999</v>
      </c>
      <c r="E33" s="385">
        <v>1185.72</v>
      </c>
      <c r="F33" s="385">
        <v>1221.54</v>
      </c>
      <c r="G33" s="385">
        <v>1243.32</v>
      </c>
      <c r="H33" s="385">
        <v>1238.52</v>
      </c>
      <c r="I33" s="385">
        <v>1261.46</v>
      </c>
      <c r="J33" s="385">
        <v>1317.32</v>
      </c>
      <c r="K33" s="385">
        <v>1419.94</v>
      </c>
      <c r="L33" s="385">
        <v>1486.15</v>
      </c>
      <c r="M33" s="385">
        <v>1587.68</v>
      </c>
      <c r="N33" s="246"/>
    </row>
    <row r="34" spans="1:14" s="236" customFormat="1" ht="12.75" customHeight="1" x14ac:dyDescent="0.2">
      <c r="A34" s="240"/>
      <c r="B34" s="254" t="s">
        <v>55</v>
      </c>
      <c r="C34" s="385">
        <v>982.77</v>
      </c>
      <c r="D34" s="385">
        <v>1009.24</v>
      </c>
      <c r="E34" s="385">
        <v>1000.88</v>
      </c>
      <c r="F34" s="385">
        <v>1048.17</v>
      </c>
      <c r="G34" s="385">
        <v>1089.8900000000001</v>
      </c>
      <c r="H34" s="385">
        <v>1099.22</v>
      </c>
      <c r="I34" s="385">
        <v>1110.53</v>
      </c>
      <c r="J34" s="385">
        <v>1155.98</v>
      </c>
      <c r="K34" s="385">
        <v>1190.43</v>
      </c>
      <c r="L34" s="385">
        <v>1241.0899999999999</v>
      </c>
      <c r="M34" s="385">
        <v>1344.48</v>
      </c>
      <c r="N34" s="246"/>
    </row>
    <row r="35" spans="1:14" s="249" customFormat="1" ht="16.5" customHeight="1" x14ac:dyDescent="0.2">
      <c r="A35" s="247" t="s">
        <v>42</v>
      </c>
      <c r="B35" s="329" t="s">
        <v>46</v>
      </c>
      <c r="C35" s="384">
        <v>1187.75</v>
      </c>
      <c r="D35" s="384">
        <v>1154.24</v>
      </c>
      <c r="E35" s="384">
        <v>1151.3699999999999</v>
      </c>
      <c r="F35" s="384">
        <v>1156.6300000000001</v>
      </c>
      <c r="G35" s="384">
        <v>1124.5899999999999</v>
      </c>
      <c r="H35" s="384">
        <v>1175.06</v>
      </c>
      <c r="I35" s="384">
        <v>1241.52</v>
      </c>
      <c r="J35" s="384">
        <v>1278.25</v>
      </c>
      <c r="K35" s="384">
        <v>1314.59</v>
      </c>
      <c r="L35" s="384">
        <v>1406.26</v>
      </c>
      <c r="M35" s="384">
        <v>1500.95</v>
      </c>
      <c r="N35" s="248"/>
    </row>
    <row r="36" spans="1:14" s="236" customFormat="1" ht="12.75" customHeight="1" x14ac:dyDescent="0.2">
      <c r="A36" s="240"/>
      <c r="B36" s="254" t="s">
        <v>54</v>
      </c>
      <c r="C36" s="385">
        <v>1293.8900000000001</v>
      </c>
      <c r="D36" s="385">
        <v>1227.71</v>
      </c>
      <c r="E36" s="385">
        <v>1228.2</v>
      </c>
      <c r="F36" s="385">
        <v>1227.9000000000001</v>
      </c>
      <c r="G36" s="385">
        <v>1183.95</v>
      </c>
      <c r="H36" s="385">
        <v>1255.73</v>
      </c>
      <c r="I36" s="385">
        <v>1326.22</v>
      </c>
      <c r="J36" s="385">
        <v>1368.4</v>
      </c>
      <c r="K36" s="385">
        <v>1400.9</v>
      </c>
      <c r="L36" s="385">
        <v>1474.39</v>
      </c>
      <c r="M36" s="385">
        <v>1553.34</v>
      </c>
      <c r="N36" s="246"/>
    </row>
    <row r="37" spans="1:14" s="236" customFormat="1" ht="12.75" customHeight="1" x14ac:dyDescent="0.2">
      <c r="A37" s="250"/>
      <c r="B37" s="254" t="s">
        <v>55</v>
      </c>
      <c r="C37" s="385">
        <v>1056.27</v>
      </c>
      <c r="D37" s="385">
        <v>1062.1500000000001</v>
      </c>
      <c r="E37" s="385">
        <v>1057.8699999999999</v>
      </c>
      <c r="F37" s="385">
        <v>1067.4100000000001</v>
      </c>
      <c r="G37" s="385">
        <v>1055.1099999999999</v>
      </c>
      <c r="H37" s="385">
        <v>1080.19</v>
      </c>
      <c r="I37" s="385">
        <v>1142.78</v>
      </c>
      <c r="J37" s="385">
        <v>1165.79</v>
      </c>
      <c r="K37" s="385">
        <v>1209.8800000000001</v>
      </c>
      <c r="L37" s="385">
        <v>1320.19</v>
      </c>
      <c r="M37" s="385">
        <v>1427.89</v>
      </c>
      <c r="N37" s="246"/>
    </row>
    <row r="38" spans="1:14" s="249" customFormat="1" ht="16.5" customHeight="1" x14ac:dyDescent="0.2">
      <c r="A38" s="251" t="s">
        <v>73</v>
      </c>
      <c r="B38" s="329" t="s">
        <v>46</v>
      </c>
      <c r="C38" s="384">
        <v>1008.99</v>
      </c>
      <c r="D38" s="384">
        <v>989.69</v>
      </c>
      <c r="E38" s="384">
        <v>1012.18</v>
      </c>
      <c r="F38" s="384">
        <v>1011.28</v>
      </c>
      <c r="G38" s="384">
        <v>1042.51</v>
      </c>
      <c r="H38" s="384">
        <v>1087.9000000000001</v>
      </c>
      <c r="I38" s="384">
        <v>1152.04</v>
      </c>
      <c r="J38" s="384">
        <v>1110.18</v>
      </c>
      <c r="K38" s="384">
        <v>1200.8900000000001</v>
      </c>
      <c r="L38" s="384">
        <v>1319.01</v>
      </c>
      <c r="M38" s="384">
        <v>1390.45</v>
      </c>
      <c r="N38" s="248"/>
    </row>
    <row r="39" spans="1:14" s="236" customFormat="1" ht="12.75" customHeight="1" x14ac:dyDescent="0.2">
      <c r="A39" s="250"/>
      <c r="B39" s="254" t="s">
        <v>54</v>
      </c>
      <c r="C39" s="385">
        <v>1106.8599999999999</v>
      </c>
      <c r="D39" s="385">
        <v>1071.92</v>
      </c>
      <c r="E39" s="385">
        <v>1102.03</v>
      </c>
      <c r="F39" s="385">
        <v>1094.95</v>
      </c>
      <c r="G39" s="385">
        <v>1110.8900000000001</v>
      </c>
      <c r="H39" s="385">
        <v>1163.3399999999999</v>
      </c>
      <c r="I39" s="385">
        <v>1239.6300000000001</v>
      </c>
      <c r="J39" s="385">
        <v>1174.2</v>
      </c>
      <c r="K39" s="385">
        <v>1274.7</v>
      </c>
      <c r="L39" s="385">
        <v>1447.72</v>
      </c>
      <c r="M39" s="385">
        <v>1531.81</v>
      </c>
      <c r="N39" s="246"/>
    </row>
    <row r="40" spans="1:14" s="236" customFormat="1" ht="12.75" customHeight="1" x14ac:dyDescent="0.2">
      <c r="A40" s="252"/>
      <c r="B40" s="253" t="s">
        <v>55</v>
      </c>
      <c r="C40" s="386">
        <v>913.22</v>
      </c>
      <c r="D40" s="386">
        <v>903.14</v>
      </c>
      <c r="E40" s="386">
        <v>922.64</v>
      </c>
      <c r="F40" s="386">
        <v>932.17</v>
      </c>
      <c r="G40" s="386">
        <v>971.1</v>
      </c>
      <c r="H40" s="386">
        <v>1008.59</v>
      </c>
      <c r="I40" s="386">
        <v>1063.01</v>
      </c>
      <c r="J40" s="386">
        <v>1053.26</v>
      </c>
      <c r="K40" s="386">
        <v>1132.07</v>
      </c>
      <c r="L40" s="386">
        <v>1194.0899999999999</v>
      </c>
      <c r="M40" s="386">
        <v>1257.4100000000001</v>
      </c>
      <c r="N40" s="246"/>
    </row>
    <row r="41" spans="1:14" s="233" customFormat="1" ht="14.25" customHeight="1" x14ac:dyDescent="0.2">
      <c r="A41" s="21" t="s">
        <v>137</v>
      </c>
      <c r="B41" s="254"/>
      <c r="C41" s="245"/>
      <c r="E41" s="245"/>
      <c r="F41" s="245"/>
      <c r="G41" s="245"/>
      <c r="H41" s="245"/>
      <c r="I41" s="245"/>
      <c r="J41" s="245"/>
      <c r="K41" s="245"/>
      <c r="L41" s="245"/>
      <c r="M41" s="245"/>
      <c r="N41" s="235"/>
    </row>
    <row r="42" spans="1:14" s="233" customFormat="1" ht="29.25" customHeight="1" x14ac:dyDescent="0.2">
      <c r="A42" s="484" t="s">
        <v>130</v>
      </c>
      <c r="B42" s="484"/>
      <c r="C42" s="484"/>
      <c r="D42" s="484"/>
      <c r="E42" s="484"/>
      <c r="F42" s="484"/>
      <c r="G42" s="484"/>
      <c r="H42" s="484"/>
      <c r="I42" s="484"/>
      <c r="J42" s="484"/>
      <c r="K42" s="484"/>
      <c r="L42" s="484"/>
      <c r="M42" s="484"/>
      <c r="N42" s="235"/>
    </row>
    <row r="43" spans="1:14" s="134" customFormat="1" ht="17.25" customHeight="1" x14ac:dyDescent="0.2">
      <c r="A43" s="135"/>
      <c r="B43" s="135"/>
      <c r="N43" s="136"/>
    </row>
  </sheetData>
  <mergeCells count="2">
    <mergeCell ref="A42:M42"/>
    <mergeCell ref="A1:M1"/>
  </mergeCells>
  <conditionalFormatting sqref="A42 D2 C3 A1 D43:D1048576 E41 N6:N16 A2:B4 A43:B1048576 B41 N1:N4 A9:G10 A5:M8 A12:G13 A11:M11 A15:G16 A14:M14 A18:G19 A17:M17 A21:G22 A20:M20 A24:G28 A23:M23 A30:G34 A29:M29 A36:G40 A35:M35 N17:XFD1048576 O1:XFD16">
    <cfRule type="cellIs" dxfId="681" priority="61" operator="equal">
      <formula>0</formula>
    </cfRule>
  </conditionalFormatting>
  <conditionalFormatting sqref="C2 C43:C1048576 C41 C4:D4">
    <cfRule type="cellIs" dxfId="680" priority="60" operator="equal">
      <formula>0</formula>
    </cfRule>
  </conditionalFormatting>
  <conditionalFormatting sqref="A41">
    <cfRule type="cellIs" dxfId="679" priority="59" operator="equal">
      <formula>0</formula>
    </cfRule>
  </conditionalFormatting>
  <conditionalFormatting sqref="E2 E43:E1048576">
    <cfRule type="cellIs" dxfId="678" priority="58" operator="equal">
      <formula>0</formula>
    </cfRule>
  </conditionalFormatting>
  <conditionalFormatting sqref="E4:G4">
    <cfRule type="cellIs" dxfId="677" priority="57" operator="equal">
      <formula>0</formula>
    </cfRule>
  </conditionalFormatting>
  <conditionalFormatting sqref="G41">
    <cfRule type="cellIs" dxfId="676" priority="55" operator="equal">
      <formula>0</formula>
    </cfRule>
  </conditionalFormatting>
  <conditionalFormatting sqref="G2 G43:G1048576">
    <cfRule type="cellIs" dxfId="675" priority="54" operator="equal">
      <formula>0</formula>
    </cfRule>
  </conditionalFormatting>
  <conditionalFormatting sqref="N5">
    <cfRule type="cellIs" dxfId="674" priority="51" operator="equal">
      <formula>0</formula>
    </cfRule>
  </conditionalFormatting>
  <conditionalFormatting sqref="F41">
    <cfRule type="cellIs" dxfId="673" priority="47" operator="equal">
      <formula>0</formula>
    </cfRule>
  </conditionalFormatting>
  <conditionalFormatting sqref="F2 F43:F1048576">
    <cfRule type="cellIs" dxfId="672" priority="46" operator="equal">
      <formula>0</formula>
    </cfRule>
  </conditionalFormatting>
  <conditionalFormatting sqref="H9:H10 H12:H13 H15:H16 H18:H19 H21:H22 H24:H28 H30:H34 H36:H40">
    <cfRule type="cellIs" dxfId="671" priority="42" operator="equal">
      <formula>0</formula>
    </cfRule>
  </conditionalFormatting>
  <conditionalFormatting sqref="H4">
    <cfRule type="cellIs" dxfId="670" priority="41" operator="equal">
      <formula>0</formula>
    </cfRule>
  </conditionalFormatting>
  <conditionalFormatting sqref="H41">
    <cfRule type="cellIs" dxfId="669" priority="39" operator="equal">
      <formula>0</formula>
    </cfRule>
  </conditionalFormatting>
  <conditionalFormatting sqref="H2 H43:H1048576">
    <cfRule type="cellIs" dxfId="668" priority="38" operator="equal">
      <formula>0</formula>
    </cfRule>
  </conditionalFormatting>
  <conditionalFormatting sqref="I9:I10 I12:I13 I15:I16 I18:I19 I21:I22 I24:I28 I30:I34 I36:I40">
    <cfRule type="cellIs" dxfId="667" priority="37" operator="equal">
      <formula>0</formula>
    </cfRule>
  </conditionalFormatting>
  <conditionalFormatting sqref="I4">
    <cfRule type="cellIs" dxfId="666" priority="36" operator="equal">
      <formula>0</formula>
    </cfRule>
  </conditionalFormatting>
  <conditionalFormatting sqref="I41">
    <cfRule type="cellIs" dxfId="665" priority="34" operator="equal">
      <formula>0</formula>
    </cfRule>
  </conditionalFormatting>
  <conditionalFormatting sqref="I2 I43:I1048576">
    <cfRule type="cellIs" dxfId="664" priority="33" operator="equal">
      <formula>0</formula>
    </cfRule>
  </conditionalFormatting>
  <conditionalFormatting sqref="J9:J10 J12:J13 J15:J16 J18:J19 J21:J22 J24:J28 J30:J34 J36:J40">
    <cfRule type="cellIs" dxfId="663" priority="31" operator="equal">
      <formula>0</formula>
    </cfRule>
  </conditionalFormatting>
  <conditionalFormatting sqref="J4">
    <cfRule type="cellIs" dxfId="662" priority="30" operator="equal">
      <formula>0</formula>
    </cfRule>
  </conditionalFormatting>
  <conditionalFormatting sqref="J41">
    <cfRule type="cellIs" dxfId="661" priority="28" operator="equal">
      <formula>0</formula>
    </cfRule>
  </conditionalFormatting>
  <conditionalFormatting sqref="J2 J43:J1048576">
    <cfRule type="cellIs" dxfId="660" priority="27" operator="equal">
      <formula>0</formula>
    </cfRule>
  </conditionalFormatting>
  <conditionalFormatting sqref="I3">
    <cfRule type="cellIs" dxfId="659" priority="26" operator="equal">
      <formula>0</formula>
    </cfRule>
  </conditionalFormatting>
  <conditionalFormatting sqref="J3">
    <cfRule type="cellIs" dxfId="658" priority="25" operator="equal">
      <formula>0</formula>
    </cfRule>
  </conditionalFormatting>
  <conditionalFormatting sqref="K9:K10 K12:K13 K15:K16 K18:K19 K21:K22 K24:K28 K30:K34 K36:K40">
    <cfRule type="cellIs" dxfId="657" priority="19" operator="equal">
      <formula>0</formula>
    </cfRule>
  </conditionalFormatting>
  <conditionalFormatting sqref="K4">
    <cfRule type="cellIs" dxfId="656" priority="18" operator="equal">
      <formula>0</formula>
    </cfRule>
  </conditionalFormatting>
  <conditionalFormatting sqref="K41">
    <cfRule type="cellIs" dxfId="655" priority="16" operator="equal">
      <formula>0</formula>
    </cfRule>
  </conditionalFormatting>
  <conditionalFormatting sqref="K2 K43:K1048576">
    <cfRule type="cellIs" dxfId="654" priority="15" operator="equal">
      <formula>0</formula>
    </cfRule>
  </conditionalFormatting>
  <conditionalFormatting sqref="K3">
    <cfRule type="cellIs" dxfId="653" priority="14" operator="equal">
      <formula>0</formula>
    </cfRule>
  </conditionalFormatting>
  <conditionalFormatting sqref="L9:L10 L12:L13 L15:L16 L18:L19 L21:L22 L24:L28 L30:L34 L36:L40">
    <cfRule type="cellIs" dxfId="652" priority="13" operator="equal">
      <formula>0</formula>
    </cfRule>
  </conditionalFormatting>
  <conditionalFormatting sqref="L4">
    <cfRule type="cellIs" dxfId="651" priority="12" operator="equal">
      <formula>0</formula>
    </cfRule>
  </conditionalFormatting>
  <conditionalFormatting sqref="L41">
    <cfRule type="cellIs" dxfId="650" priority="10" operator="equal">
      <formula>0</formula>
    </cfRule>
  </conditionalFormatting>
  <conditionalFormatting sqref="L2 L43:L1048576">
    <cfRule type="cellIs" dxfId="649" priority="9" operator="equal">
      <formula>0</formula>
    </cfRule>
  </conditionalFormatting>
  <conditionalFormatting sqref="L3">
    <cfRule type="cellIs" dxfId="648" priority="8" operator="equal">
      <formula>0</formula>
    </cfRule>
  </conditionalFormatting>
  <conditionalFormatting sqref="M9:M10 M12:M13 M15:M16 M18:M19 M21:M22 M24:M28 M30:M34 M36:M40">
    <cfRule type="cellIs" dxfId="647" priority="6" operator="equal">
      <formula>0</formula>
    </cfRule>
  </conditionalFormatting>
  <conditionalFormatting sqref="M4">
    <cfRule type="cellIs" dxfId="646" priority="5" operator="equal">
      <formula>0</formula>
    </cfRule>
  </conditionalFormatting>
  <conditionalFormatting sqref="M41">
    <cfRule type="cellIs" dxfId="645" priority="3" operator="equal">
      <formula>0</formula>
    </cfRule>
  </conditionalFormatting>
  <conditionalFormatting sqref="M2 M43:M1048576">
    <cfRule type="cellIs" dxfId="644" priority="2" operator="equal">
      <formula>0</formula>
    </cfRule>
  </conditionalFormatting>
  <conditionalFormatting sqref="M3">
    <cfRule type="cellIs" dxfId="643" priority="1" operator="equal">
      <formula>0</formula>
    </cfRule>
  </conditionalFormatting>
  <printOptions horizontalCentered="1"/>
  <pageMargins left="0.27559055118110237" right="0.27559055118110237" top="1.7716535433070868" bottom="0.47244094488188981" header="0.19685039370078741" footer="0.19685039370078741"/>
  <pageSetup paperSize="9" orientation="portrait" r:id="rId1"/>
  <headerFooter>
    <oddHeader>&amp;C&amp;G</oddHeader>
  </headerFooter>
  <drawing r:id="rId2"/>
  <legacyDrawingHF r:id="rId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Folha22">
    <tabColor indexed="26"/>
    <pageSetUpPr fitToPage="1"/>
  </sheetPr>
  <dimension ref="A1:FX25"/>
  <sheetViews>
    <sheetView showGridLines="0" workbookViewId="0">
      <selection sqref="A1:L1"/>
    </sheetView>
  </sheetViews>
  <sheetFormatPr defaultColWidth="9.140625" defaultRowHeight="15.75" customHeight="1" x14ac:dyDescent="0.2"/>
  <cols>
    <col min="1" max="1" width="17.140625" style="80" customWidth="1"/>
    <col min="2" max="2" width="6.42578125" style="85" customWidth="1"/>
    <col min="3" max="12" width="6.42578125" style="80" customWidth="1"/>
    <col min="13" max="180" width="9.140625" style="80"/>
    <col min="181" max="16384" width="9.140625" style="8"/>
  </cols>
  <sheetData>
    <row r="1" spans="1:12" s="87" customFormat="1" ht="28.5" customHeight="1" x14ac:dyDescent="0.2">
      <c r="A1" s="485" t="s">
        <v>356</v>
      </c>
      <c r="B1" s="485"/>
      <c r="C1" s="485"/>
      <c r="D1" s="485"/>
      <c r="E1" s="485"/>
      <c r="F1" s="485"/>
      <c r="G1" s="485"/>
      <c r="H1" s="485"/>
      <c r="I1" s="485"/>
      <c r="J1" s="485"/>
      <c r="K1" s="485"/>
      <c r="L1" s="485"/>
    </row>
    <row r="2" spans="1:12" s="4" customFormat="1" ht="15" customHeight="1" x14ac:dyDescent="0.2">
      <c r="A2" s="274"/>
      <c r="B2" s="275"/>
      <c r="C2" s="165"/>
      <c r="D2" s="165"/>
      <c r="E2" s="165"/>
      <c r="F2" s="165"/>
      <c r="G2" s="165"/>
      <c r="H2" s="165"/>
      <c r="I2" s="165"/>
      <c r="J2" s="165"/>
      <c r="K2" s="165"/>
      <c r="L2" s="165"/>
    </row>
    <row r="3" spans="1:12" s="4" customFormat="1" ht="15" customHeight="1" x14ac:dyDescent="0.2">
      <c r="A3" s="13" t="s">
        <v>14</v>
      </c>
      <c r="C3" s="312"/>
      <c r="D3" s="312"/>
      <c r="E3" s="312"/>
      <c r="F3" s="312"/>
      <c r="G3" s="312"/>
      <c r="H3" s="312"/>
      <c r="I3" s="312"/>
      <c r="J3" s="312"/>
      <c r="K3" s="312"/>
      <c r="L3" s="312" t="s">
        <v>69</v>
      </c>
    </row>
    <row r="4" spans="1:12" s="4" customFormat="1" ht="28.5" customHeight="1" thickBot="1" x14ac:dyDescent="0.25">
      <c r="A4" s="15"/>
      <c r="B4" s="16">
        <v>2013</v>
      </c>
      <c r="C4" s="16">
        <v>2014</v>
      </c>
      <c r="D4" s="16">
        <v>2015</v>
      </c>
      <c r="E4" s="16">
        <v>2016</v>
      </c>
      <c r="F4" s="16">
        <v>2017</v>
      </c>
      <c r="G4" s="16">
        <v>2018</v>
      </c>
      <c r="H4" s="16">
        <v>2019</v>
      </c>
      <c r="I4" s="16">
        <v>2020</v>
      </c>
      <c r="J4" s="16">
        <v>2021</v>
      </c>
      <c r="K4" s="16">
        <v>2022</v>
      </c>
      <c r="L4" s="16">
        <v>2023</v>
      </c>
    </row>
    <row r="5" spans="1:12" s="4" customFormat="1" ht="20.25" customHeight="1" thickTop="1" x14ac:dyDescent="0.2">
      <c r="A5" s="17" t="s">
        <v>12</v>
      </c>
      <c r="B5" s="387">
        <v>912.18</v>
      </c>
      <c r="C5" s="387">
        <v>909.49</v>
      </c>
      <c r="D5" s="387">
        <v>913.93</v>
      </c>
      <c r="E5" s="387">
        <v>924.94</v>
      </c>
      <c r="F5" s="387">
        <v>943</v>
      </c>
      <c r="G5" s="387">
        <v>970.42</v>
      </c>
      <c r="H5" s="387">
        <v>1005.09</v>
      </c>
      <c r="I5" s="387">
        <v>1041.99</v>
      </c>
      <c r="J5" s="387">
        <v>1082.77</v>
      </c>
      <c r="K5" s="387">
        <v>1143.45</v>
      </c>
      <c r="L5" s="387">
        <v>1219.8699999999999</v>
      </c>
    </row>
    <row r="6" spans="1:12" s="4" customFormat="1" ht="20.25" customHeight="1" x14ac:dyDescent="0.2">
      <c r="A6" s="17" t="s">
        <v>15</v>
      </c>
      <c r="B6" s="369">
        <v>814.32</v>
      </c>
      <c r="C6" s="369">
        <v>822.65</v>
      </c>
      <c r="D6" s="369">
        <v>833.48</v>
      </c>
      <c r="E6" s="369">
        <v>848.25</v>
      </c>
      <c r="F6" s="369">
        <v>866.17</v>
      </c>
      <c r="G6" s="369">
        <v>898.45</v>
      </c>
      <c r="H6" s="369">
        <v>933.57</v>
      </c>
      <c r="I6" s="369">
        <v>962.64</v>
      </c>
      <c r="J6" s="369">
        <v>993.48</v>
      </c>
      <c r="K6" s="369">
        <v>1052.8</v>
      </c>
      <c r="L6" s="369">
        <v>1126.52</v>
      </c>
    </row>
    <row r="7" spans="1:12" s="4" customFormat="1" ht="15" customHeight="1" x14ac:dyDescent="0.2">
      <c r="A7" s="17" t="s">
        <v>16</v>
      </c>
      <c r="B7" s="369">
        <v>768.29</v>
      </c>
      <c r="C7" s="369">
        <v>766.65</v>
      </c>
      <c r="D7" s="369">
        <v>771.56</v>
      </c>
      <c r="E7" s="369">
        <v>774.75</v>
      </c>
      <c r="F7" s="369">
        <v>798.43</v>
      </c>
      <c r="G7" s="369">
        <v>825.41</v>
      </c>
      <c r="H7" s="369">
        <v>846.78</v>
      </c>
      <c r="I7" s="369">
        <v>870.72</v>
      </c>
      <c r="J7" s="369">
        <v>905.26</v>
      </c>
      <c r="K7" s="369">
        <v>947.74</v>
      </c>
      <c r="L7" s="369">
        <v>1003.83</v>
      </c>
    </row>
    <row r="8" spans="1:12" s="4" customFormat="1" ht="15" customHeight="1" x14ac:dyDescent="0.2">
      <c r="A8" s="17" t="s">
        <v>67</v>
      </c>
      <c r="B8" s="369">
        <v>732.12</v>
      </c>
      <c r="C8" s="369">
        <v>739.18</v>
      </c>
      <c r="D8" s="369">
        <v>743.72</v>
      </c>
      <c r="E8" s="369">
        <v>761.02</v>
      </c>
      <c r="F8" s="369">
        <v>787.65</v>
      </c>
      <c r="G8" s="369">
        <v>818.11</v>
      </c>
      <c r="H8" s="369">
        <v>855.14</v>
      </c>
      <c r="I8" s="369">
        <v>897.25</v>
      </c>
      <c r="J8" s="369">
        <v>943.61</v>
      </c>
      <c r="K8" s="369">
        <v>988</v>
      </c>
      <c r="L8" s="369">
        <v>1059.8900000000001</v>
      </c>
    </row>
    <row r="9" spans="1:12" s="4" customFormat="1" ht="15" customHeight="1" x14ac:dyDescent="0.2">
      <c r="A9" s="17" t="s">
        <v>18</v>
      </c>
      <c r="B9" s="369">
        <v>715.55</v>
      </c>
      <c r="C9" s="369">
        <v>706.01</v>
      </c>
      <c r="D9" s="369">
        <v>708.23</v>
      </c>
      <c r="E9" s="369">
        <v>726.98</v>
      </c>
      <c r="F9" s="369">
        <v>745.83</v>
      </c>
      <c r="G9" s="369">
        <v>766.61</v>
      </c>
      <c r="H9" s="369">
        <v>793.8</v>
      </c>
      <c r="I9" s="369">
        <v>827.36</v>
      </c>
      <c r="J9" s="369">
        <v>858.77</v>
      </c>
      <c r="K9" s="369">
        <v>892.75</v>
      </c>
      <c r="L9" s="369">
        <v>958.36</v>
      </c>
    </row>
    <row r="10" spans="1:12" s="4" customFormat="1" ht="15" customHeight="1" x14ac:dyDescent="0.2">
      <c r="A10" s="17" t="s">
        <v>19</v>
      </c>
      <c r="B10" s="369">
        <v>714.42</v>
      </c>
      <c r="C10" s="369">
        <v>720.73</v>
      </c>
      <c r="D10" s="369">
        <v>727.47</v>
      </c>
      <c r="E10" s="369">
        <v>746.22</v>
      </c>
      <c r="F10" s="369">
        <v>764.32</v>
      </c>
      <c r="G10" s="369">
        <v>784.68</v>
      </c>
      <c r="H10" s="369">
        <v>816.49</v>
      </c>
      <c r="I10" s="369">
        <v>854.55</v>
      </c>
      <c r="J10" s="369">
        <v>893.36</v>
      </c>
      <c r="K10" s="369">
        <v>932.85</v>
      </c>
      <c r="L10" s="369">
        <v>991.05</v>
      </c>
    </row>
    <row r="11" spans="1:12" s="4" customFormat="1" ht="15" customHeight="1" x14ac:dyDescent="0.2">
      <c r="A11" s="17" t="s">
        <v>20</v>
      </c>
      <c r="B11" s="369">
        <v>816.65</v>
      </c>
      <c r="C11" s="369">
        <v>802.91</v>
      </c>
      <c r="D11" s="369">
        <v>802.08</v>
      </c>
      <c r="E11" s="369">
        <v>816.41</v>
      </c>
      <c r="F11" s="369">
        <v>834.25</v>
      </c>
      <c r="G11" s="369">
        <v>862.98</v>
      </c>
      <c r="H11" s="369">
        <v>896.42</v>
      </c>
      <c r="I11" s="369">
        <v>924.4</v>
      </c>
      <c r="J11" s="369">
        <v>969.39</v>
      </c>
      <c r="K11" s="369">
        <v>1016.07</v>
      </c>
      <c r="L11" s="369">
        <v>1085.1500000000001</v>
      </c>
    </row>
    <row r="12" spans="1:12" s="4" customFormat="1" ht="15" customHeight="1" x14ac:dyDescent="0.2">
      <c r="A12" s="17" t="s">
        <v>21</v>
      </c>
      <c r="B12" s="369">
        <v>789.17</v>
      </c>
      <c r="C12" s="369">
        <v>791.91</v>
      </c>
      <c r="D12" s="369">
        <v>796.55</v>
      </c>
      <c r="E12" s="369">
        <v>804.02</v>
      </c>
      <c r="F12" s="369">
        <v>819.6</v>
      </c>
      <c r="G12" s="369">
        <v>839.16</v>
      </c>
      <c r="H12" s="369">
        <v>861.13</v>
      </c>
      <c r="I12" s="369">
        <v>898.01</v>
      </c>
      <c r="J12" s="369">
        <v>931.83</v>
      </c>
      <c r="K12" s="369">
        <v>984.11</v>
      </c>
      <c r="L12" s="369">
        <v>1049.8499999999999</v>
      </c>
    </row>
    <row r="13" spans="1:12" s="4" customFormat="1" ht="15" customHeight="1" x14ac:dyDescent="0.2">
      <c r="A13" s="17" t="s">
        <v>22</v>
      </c>
      <c r="B13" s="369">
        <v>785.87</v>
      </c>
      <c r="C13" s="369">
        <v>780.52</v>
      </c>
      <c r="D13" s="369">
        <v>781.12</v>
      </c>
      <c r="E13" s="369">
        <v>793.76</v>
      </c>
      <c r="F13" s="369">
        <v>810.99</v>
      </c>
      <c r="G13" s="369">
        <v>836.09</v>
      </c>
      <c r="H13" s="369">
        <v>861.15</v>
      </c>
      <c r="I13" s="369">
        <v>897.18</v>
      </c>
      <c r="J13" s="369">
        <v>928.44</v>
      </c>
      <c r="K13" s="369">
        <v>965.83</v>
      </c>
      <c r="L13" s="369">
        <v>1031.25</v>
      </c>
    </row>
    <row r="14" spans="1:12" s="4" customFormat="1" ht="15" customHeight="1" x14ac:dyDescent="0.2">
      <c r="A14" s="17" t="s">
        <v>23</v>
      </c>
      <c r="B14" s="369">
        <v>689.49</v>
      </c>
      <c r="C14" s="369">
        <v>700.01</v>
      </c>
      <c r="D14" s="369">
        <v>704.55</v>
      </c>
      <c r="E14" s="369">
        <v>721.53</v>
      </c>
      <c r="F14" s="369">
        <v>744.13</v>
      </c>
      <c r="G14" s="369">
        <v>769.55</v>
      </c>
      <c r="H14" s="369">
        <v>795.04</v>
      </c>
      <c r="I14" s="369">
        <v>827</v>
      </c>
      <c r="J14" s="369">
        <v>864.42</v>
      </c>
      <c r="K14" s="369">
        <v>905.21</v>
      </c>
      <c r="L14" s="369">
        <v>966.87</v>
      </c>
    </row>
    <row r="15" spans="1:12" s="4" customFormat="1" ht="15" customHeight="1" x14ac:dyDescent="0.2">
      <c r="A15" s="17" t="s">
        <v>24</v>
      </c>
      <c r="B15" s="369">
        <v>788.76</v>
      </c>
      <c r="C15" s="369">
        <v>794.29</v>
      </c>
      <c r="D15" s="369">
        <v>799.95</v>
      </c>
      <c r="E15" s="369">
        <v>815.1</v>
      </c>
      <c r="F15" s="369">
        <v>833.68</v>
      </c>
      <c r="G15" s="369">
        <v>861.02</v>
      </c>
      <c r="H15" s="369">
        <v>887.38</v>
      </c>
      <c r="I15" s="369">
        <v>918.08</v>
      </c>
      <c r="J15" s="369">
        <v>961.21</v>
      </c>
      <c r="K15" s="369">
        <v>1007.35</v>
      </c>
      <c r="L15" s="369">
        <v>1070.77</v>
      </c>
    </row>
    <row r="16" spans="1:12" s="4" customFormat="1" ht="15" customHeight="1" x14ac:dyDescent="0.2">
      <c r="A16" s="17" t="s">
        <v>25</v>
      </c>
      <c r="B16" s="369">
        <v>1160.8699999999999</v>
      </c>
      <c r="C16" s="369">
        <v>1150.47</v>
      </c>
      <c r="D16" s="369">
        <v>1151.6400000000001</v>
      </c>
      <c r="E16" s="369">
        <v>1155.93</v>
      </c>
      <c r="F16" s="369">
        <v>1171.8800000000001</v>
      </c>
      <c r="G16" s="369">
        <v>1194.22</v>
      </c>
      <c r="H16" s="369">
        <v>1230.1300000000001</v>
      </c>
      <c r="I16" s="369">
        <v>1266.69</v>
      </c>
      <c r="J16" s="369">
        <v>1312.07</v>
      </c>
      <c r="K16" s="369">
        <v>1388.37</v>
      </c>
      <c r="L16" s="369">
        <v>1474.84</v>
      </c>
    </row>
    <row r="17" spans="1:12" s="4" customFormat="1" ht="15" customHeight="1" x14ac:dyDescent="0.2">
      <c r="A17" s="17" t="s">
        <v>26</v>
      </c>
      <c r="B17" s="369">
        <v>750.15</v>
      </c>
      <c r="C17" s="369">
        <v>754.22</v>
      </c>
      <c r="D17" s="369">
        <v>755.71</v>
      </c>
      <c r="E17" s="369">
        <v>767.83</v>
      </c>
      <c r="F17" s="369">
        <v>783.59</v>
      </c>
      <c r="G17" s="369">
        <v>805.96</v>
      </c>
      <c r="H17" s="369">
        <v>828.76</v>
      </c>
      <c r="I17" s="369">
        <v>863.38</v>
      </c>
      <c r="J17" s="369">
        <v>899.36</v>
      </c>
      <c r="K17" s="369">
        <v>939.13</v>
      </c>
      <c r="L17" s="369">
        <v>990.36</v>
      </c>
    </row>
    <row r="18" spans="1:12" s="4" customFormat="1" ht="15" customHeight="1" x14ac:dyDescent="0.2">
      <c r="A18" s="17" t="s">
        <v>27</v>
      </c>
      <c r="B18" s="369">
        <v>870.78</v>
      </c>
      <c r="C18" s="369">
        <v>870.08</v>
      </c>
      <c r="D18" s="369">
        <v>879.09</v>
      </c>
      <c r="E18" s="369">
        <v>891.71</v>
      </c>
      <c r="F18" s="369">
        <v>908.25</v>
      </c>
      <c r="G18" s="369">
        <v>944.92</v>
      </c>
      <c r="H18" s="369">
        <v>983.5</v>
      </c>
      <c r="I18" s="369">
        <v>1030.3399999999999</v>
      </c>
      <c r="J18" s="369">
        <v>1072.1600000000001</v>
      </c>
      <c r="K18" s="369">
        <v>1135.73</v>
      </c>
      <c r="L18" s="369">
        <v>1212.5</v>
      </c>
    </row>
    <row r="19" spans="1:12" s="4" customFormat="1" ht="15" customHeight="1" x14ac:dyDescent="0.2">
      <c r="A19" s="17" t="s">
        <v>28</v>
      </c>
      <c r="B19" s="369">
        <v>783.97</v>
      </c>
      <c r="C19" s="369">
        <v>786.64</v>
      </c>
      <c r="D19" s="369">
        <v>793.64</v>
      </c>
      <c r="E19" s="369">
        <v>799.15</v>
      </c>
      <c r="F19" s="369">
        <v>823.03</v>
      </c>
      <c r="G19" s="369">
        <v>842.95</v>
      </c>
      <c r="H19" s="369">
        <v>867.34</v>
      </c>
      <c r="I19" s="369">
        <v>899.19</v>
      </c>
      <c r="J19" s="369">
        <v>933.03</v>
      </c>
      <c r="K19" s="369">
        <v>975.12</v>
      </c>
      <c r="L19" s="369">
        <v>1038.8499999999999</v>
      </c>
    </row>
    <row r="20" spans="1:12" s="4" customFormat="1" ht="15" customHeight="1" x14ac:dyDescent="0.2">
      <c r="A20" s="17" t="s">
        <v>29</v>
      </c>
      <c r="B20" s="369">
        <v>951.48</v>
      </c>
      <c r="C20" s="369">
        <v>945.37</v>
      </c>
      <c r="D20" s="369">
        <v>958.98</v>
      </c>
      <c r="E20" s="369">
        <v>979.51</v>
      </c>
      <c r="F20" s="369">
        <v>989.54</v>
      </c>
      <c r="G20" s="369">
        <v>1000.04</v>
      </c>
      <c r="H20" s="369">
        <v>1024.46</v>
      </c>
      <c r="I20" s="369">
        <v>1059.24</v>
      </c>
      <c r="J20" s="369">
        <v>1079.74</v>
      </c>
      <c r="K20" s="369">
        <v>1127.3900000000001</v>
      </c>
      <c r="L20" s="369">
        <v>1192.6099999999999</v>
      </c>
    </row>
    <row r="21" spans="1:12" s="4" customFormat="1" ht="15" customHeight="1" x14ac:dyDescent="0.2">
      <c r="A21" s="17" t="s">
        <v>30</v>
      </c>
      <c r="B21" s="369">
        <v>726.57</v>
      </c>
      <c r="C21" s="369">
        <v>729.89</v>
      </c>
      <c r="D21" s="369">
        <v>741.65</v>
      </c>
      <c r="E21" s="369">
        <v>746.72</v>
      </c>
      <c r="F21" s="369">
        <v>782.27</v>
      </c>
      <c r="G21" s="369">
        <v>802.92</v>
      </c>
      <c r="H21" s="369">
        <v>834.97</v>
      </c>
      <c r="I21" s="369">
        <v>865.76</v>
      </c>
      <c r="J21" s="369">
        <v>907.38</v>
      </c>
      <c r="K21" s="369">
        <v>955.67</v>
      </c>
      <c r="L21" s="369">
        <v>1022.16</v>
      </c>
    </row>
    <row r="22" spans="1:12" s="4" customFormat="1" ht="15" customHeight="1" x14ac:dyDescent="0.2">
      <c r="A22" s="17" t="s">
        <v>31</v>
      </c>
      <c r="B22" s="369">
        <v>737.08</v>
      </c>
      <c r="C22" s="369">
        <v>740.77</v>
      </c>
      <c r="D22" s="369">
        <v>744.14</v>
      </c>
      <c r="E22" s="369">
        <v>756.43</v>
      </c>
      <c r="F22" s="369">
        <v>776.75</v>
      </c>
      <c r="G22" s="369">
        <v>799.21</v>
      </c>
      <c r="H22" s="369">
        <v>826.76</v>
      </c>
      <c r="I22" s="369">
        <v>851.92</v>
      </c>
      <c r="J22" s="369">
        <v>878.43</v>
      </c>
      <c r="K22" s="369">
        <v>927.79</v>
      </c>
      <c r="L22" s="369">
        <v>997.39</v>
      </c>
    </row>
    <row r="23" spans="1:12" s="20" customFormat="1" ht="15" customHeight="1" x14ac:dyDescent="0.2">
      <c r="A23" s="19" t="s">
        <v>32</v>
      </c>
      <c r="B23" s="388">
        <v>733.98</v>
      </c>
      <c r="C23" s="388">
        <v>734.34</v>
      </c>
      <c r="D23" s="388">
        <v>737.12</v>
      </c>
      <c r="E23" s="388">
        <v>749.63</v>
      </c>
      <c r="F23" s="388">
        <v>768.57</v>
      </c>
      <c r="G23" s="388">
        <v>793.7</v>
      </c>
      <c r="H23" s="388">
        <v>822.97</v>
      </c>
      <c r="I23" s="388">
        <v>854.37</v>
      </c>
      <c r="J23" s="388">
        <v>902.63</v>
      </c>
      <c r="K23" s="388">
        <v>932.68</v>
      </c>
      <c r="L23" s="388">
        <v>998.93</v>
      </c>
    </row>
    <row r="24" spans="1:12" s="4" customFormat="1" ht="15" customHeight="1" x14ac:dyDescent="0.2">
      <c r="A24" s="207" t="s">
        <v>137</v>
      </c>
      <c r="B24" s="290"/>
      <c r="C24" s="139"/>
      <c r="D24" s="139"/>
      <c r="E24" s="139"/>
      <c r="F24" s="139"/>
      <c r="G24" s="139"/>
      <c r="H24" s="139"/>
      <c r="I24" s="139"/>
      <c r="J24" s="139"/>
      <c r="K24" s="139"/>
      <c r="L24" s="139"/>
    </row>
    <row r="25" spans="1:12" s="4" customFormat="1" ht="25.5" customHeight="1" x14ac:dyDescent="0.2">
      <c r="A25" s="486" t="s">
        <v>129</v>
      </c>
      <c r="B25" s="486"/>
      <c r="C25" s="486"/>
      <c r="D25" s="486"/>
      <c r="E25" s="486"/>
      <c r="F25" s="486"/>
      <c r="G25" s="486"/>
      <c r="H25" s="486"/>
      <c r="I25" s="486"/>
      <c r="J25" s="486"/>
      <c r="K25" s="486"/>
      <c r="L25" s="486"/>
    </row>
  </sheetData>
  <mergeCells count="2">
    <mergeCell ref="A25:L25"/>
    <mergeCell ref="A1:L1"/>
  </mergeCells>
  <conditionalFormatting sqref="A1 A25 G3 A5:A23 A3 A2:C2 A26:C1048576 A4:B4 B7:C24 B6:L6 M6:XFD1048576 M1:XFD4 B5:XFD5">
    <cfRule type="cellIs" dxfId="642" priority="47" operator="equal">
      <formula>0</formula>
    </cfRule>
  </conditionalFormatting>
  <conditionalFormatting sqref="A24">
    <cfRule type="cellIs" dxfId="641" priority="46" operator="equal">
      <formula>0</formula>
    </cfRule>
  </conditionalFormatting>
  <conditionalFormatting sqref="C4">
    <cfRule type="cellIs" dxfId="640" priority="45" operator="equal">
      <formula>0</formula>
    </cfRule>
  </conditionalFormatting>
  <conditionalFormatting sqref="F2 F24 F26:F1048576">
    <cfRule type="cellIs" dxfId="639" priority="44" operator="equal">
      <formula>0</formula>
    </cfRule>
  </conditionalFormatting>
  <conditionalFormatting sqref="D2 D24 D26:D1048576">
    <cfRule type="cellIs" dxfId="638" priority="41" operator="equal">
      <formula>0</formula>
    </cfRule>
  </conditionalFormatting>
  <conditionalFormatting sqref="D4:F4">
    <cfRule type="cellIs" dxfId="637" priority="40" operator="equal">
      <formula>0</formula>
    </cfRule>
  </conditionalFormatting>
  <conditionalFormatting sqref="D7:F23">
    <cfRule type="cellIs" dxfId="636" priority="39" operator="equal">
      <formula>0</formula>
    </cfRule>
  </conditionalFormatting>
  <conditionalFormatting sqref="E2 E24 E26:E1048576">
    <cfRule type="cellIs" dxfId="635" priority="35" operator="equal">
      <formula>0</formula>
    </cfRule>
  </conditionalFormatting>
  <conditionalFormatting sqref="G2 G24 G26:G1048576">
    <cfRule type="cellIs" dxfId="634" priority="32" operator="equal">
      <formula>0</formula>
    </cfRule>
  </conditionalFormatting>
  <conditionalFormatting sqref="G4">
    <cfRule type="cellIs" dxfId="633" priority="31" operator="equal">
      <formula>0</formula>
    </cfRule>
  </conditionalFormatting>
  <conditionalFormatting sqref="G7:G23">
    <cfRule type="cellIs" dxfId="632" priority="30" operator="equal">
      <formula>0</formula>
    </cfRule>
  </conditionalFormatting>
  <conditionalFormatting sqref="H3">
    <cfRule type="cellIs" dxfId="631" priority="29" operator="equal">
      <formula>0</formula>
    </cfRule>
  </conditionalFormatting>
  <conditionalFormatting sqref="H2 H24 H26:H1048576">
    <cfRule type="cellIs" dxfId="630" priority="28" operator="equal">
      <formula>0</formula>
    </cfRule>
  </conditionalFormatting>
  <conditionalFormatting sqref="H4">
    <cfRule type="cellIs" dxfId="629" priority="27" operator="equal">
      <formula>0</formula>
    </cfRule>
  </conditionalFormatting>
  <conditionalFormatting sqref="H7:H23">
    <cfRule type="cellIs" dxfId="628" priority="26" operator="equal">
      <formula>0</formula>
    </cfRule>
  </conditionalFormatting>
  <conditionalFormatting sqref="I3">
    <cfRule type="cellIs" dxfId="627" priority="23" operator="equal">
      <formula>0</formula>
    </cfRule>
  </conditionalFormatting>
  <conditionalFormatting sqref="I2 I24 I26:I1048576">
    <cfRule type="cellIs" dxfId="626" priority="22" operator="equal">
      <formula>0</formula>
    </cfRule>
  </conditionalFormatting>
  <conditionalFormatting sqref="I4">
    <cfRule type="cellIs" dxfId="625" priority="21" operator="equal">
      <formula>0</formula>
    </cfRule>
  </conditionalFormatting>
  <conditionalFormatting sqref="I7:I23">
    <cfRule type="cellIs" dxfId="624" priority="20" operator="equal">
      <formula>0</formula>
    </cfRule>
  </conditionalFormatting>
  <conditionalFormatting sqref="J3">
    <cfRule type="cellIs" dxfId="623" priority="13" operator="equal">
      <formula>0</formula>
    </cfRule>
  </conditionalFormatting>
  <conditionalFormatting sqref="J2 J24 J26:J1048576">
    <cfRule type="cellIs" dxfId="622" priority="12" operator="equal">
      <formula>0</formula>
    </cfRule>
  </conditionalFormatting>
  <conditionalFormatting sqref="J4">
    <cfRule type="cellIs" dxfId="621" priority="11" operator="equal">
      <formula>0</formula>
    </cfRule>
  </conditionalFormatting>
  <conditionalFormatting sqref="J7:J23">
    <cfRule type="cellIs" dxfId="620" priority="10" operator="equal">
      <formula>0</formula>
    </cfRule>
  </conditionalFormatting>
  <conditionalFormatting sqref="K3">
    <cfRule type="cellIs" dxfId="619" priority="9" operator="equal">
      <formula>0</formula>
    </cfRule>
  </conditionalFormatting>
  <conditionalFormatting sqref="K2 K24 K26:K1048576">
    <cfRule type="cellIs" dxfId="618" priority="8" operator="equal">
      <formula>0</formula>
    </cfRule>
  </conditionalFormatting>
  <conditionalFormatting sqref="K4">
    <cfRule type="cellIs" dxfId="617" priority="7" operator="equal">
      <formula>0</formula>
    </cfRule>
  </conditionalFormatting>
  <conditionalFormatting sqref="K7:K23">
    <cfRule type="cellIs" dxfId="616" priority="6" operator="equal">
      <formula>0</formula>
    </cfRule>
  </conditionalFormatting>
  <conditionalFormatting sqref="L3">
    <cfRule type="cellIs" dxfId="615" priority="4" operator="equal">
      <formula>0</formula>
    </cfRule>
  </conditionalFormatting>
  <conditionalFormatting sqref="L2 L24 L26:L1048576">
    <cfRule type="cellIs" dxfId="614" priority="3" operator="equal">
      <formula>0</formula>
    </cfRule>
  </conditionalFormatting>
  <conditionalFormatting sqref="L4">
    <cfRule type="cellIs" dxfId="613" priority="2" operator="equal">
      <formula>0</formula>
    </cfRule>
  </conditionalFormatting>
  <conditionalFormatting sqref="L7:L23">
    <cfRule type="cellIs" dxfId="612" priority="1" operator="equal">
      <formula>0</formula>
    </cfRule>
  </conditionalFormatting>
  <printOptions horizontalCentered="1"/>
  <pageMargins left="0.27559055118110237" right="0.27559055118110237" top="1.7716535433070868" bottom="0.47244094488188981" header="0.19685039370078741" footer="0.19685039370078741"/>
  <pageSetup paperSize="9" orientation="portrait" r:id="rId1"/>
  <headerFooter>
    <oddHeader>&amp;C&amp;G</oddHeader>
  </headerFooter>
  <drawing r:id="rId2"/>
  <legacyDrawingHF r:id="rId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EE1DBF-0D59-4A27-B5B5-710CB99573CA}">
  <sheetPr>
    <tabColor indexed="26"/>
    <pageSetUpPr fitToPage="1"/>
  </sheetPr>
  <dimension ref="A1:GD42"/>
  <sheetViews>
    <sheetView showGridLines="0" workbookViewId="0">
      <selection sqref="A1:L1"/>
    </sheetView>
  </sheetViews>
  <sheetFormatPr defaultColWidth="9.140625" defaultRowHeight="15.75" customHeight="1" x14ac:dyDescent="0.2"/>
  <cols>
    <col min="1" max="1" width="25.5703125" style="80" customWidth="1"/>
    <col min="2" max="2" width="6.42578125" style="85" customWidth="1"/>
    <col min="3" max="12" width="6.42578125" style="80" customWidth="1"/>
    <col min="13" max="186" width="9.140625" style="80"/>
    <col min="187" max="16384" width="9.140625" style="8"/>
  </cols>
  <sheetData>
    <row r="1" spans="1:12" s="87" customFormat="1" ht="28.5" customHeight="1" x14ac:dyDescent="0.2">
      <c r="A1" s="485" t="s">
        <v>380</v>
      </c>
      <c r="B1" s="485"/>
      <c r="C1" s="485"/>
      <c r="D1" s="485"/>
      <c r="E1" s="485"/>
      <c r="F1" s="485"/>
      <c r="G1" s="485"/>
      <c r="H1" s="485"/>
      <c r="I1" s="485"/>
      <c r="J1" s="485"/>
      <c r="K1" s="485"/>
      <c r="L1" s="485"/>
    </row>
    <row r="2" spans="1:12" s="4" customFormat="1" ht="15" customHeight="1" x14ac:dyDescent="0.2">
      <c r="A2" s="274"/>
      <c r="B2" s="275"/>
      <c r="C2" s="165"/>
      <c r="D2" s="165"/>
      <c r="E2" s="165"/>
      <c r="F2" s="165"/>
      <c r="G2" s="165"/>
      <c r="H2" s="165"/>
      <c r="I2" s="165"/>
      <c r="J2" s="165"/>
      <c r="K2" s="165"/>
      <c r="L2" s="165"/>
    </row>
    <row r="3" spans="1:12" s="4" customFormat="1" ht="15" customHeight="1" x14ac:dyDescent="0.2">
      <c r="A3" s="13" t="s">
        <v>14</v>
      </c>
      <c r="C3" s="312"/>
      <c r="D3" s="312"/>
      <c r="E3" s="312"/>
      <c r="F3" s="312"/>
      <c r="G3" s="312"/>
      <c r="H3" s="312"/>
      <c r="I3" s="312"/>
      <c r="J3" s="312"/>
      <c r="K3" s="312"/>
      <c r="L3" s="312" t="s">
        <v>69</v>
      </c>
    </row>
    <row r="4" spans="1:12" s="4" customFormat="1" ht="28.5" customHeight="1" thickBot="1" x14ac:dyDescent="0.25">
      <c r="A4" s="15"/>
      <c r="B4" s="16">
        <v>2013</v>
      </c>
      <c r="C4" s="16">
        <v>2014</v>
      </c>
      <c r="D4" s="16">
        <v>2015</v>
      </c>
      <c r="E4" s="16">
        <v>2016</v>
      </c>
      <c r="F4" s="16">
        <v>2017</v>
      </c>
      <c r="G4" s="16">
        <v>2018</v>
      </c>
      <c r="H4" s="16">
        <v>2019</v>
      </c>
      <c r="I4" s="16">
        <v>2020</v>
      </c>
      <c r="J4" s="16">
        <v>2021</v>
      </c>
      <c r="K4" s="16">
        <v>2022</v>
      </c>
      <c r="L4" s="16">
        <v>2023</v>
      </c>
    </row>
    <row r="5" spans="1:12" s="4" customFormat="1" ht="20.25" customHeight="1" thickTop="1" x14ac:dyDescent="0.2">
      <c r="A5" s="112" t="s">
        <v>12</v>
      </c>
      <c r="B5" s="387">
        <v>912.18</v>
      </c>
      <c r="C5" s="387">
        <v>909.49</v>
      </c>
      <c r="D5" s="387">
        <v>913.93</v>
      </c>
      <c r="E5" s="387">
        <v>924.94</v>
      </c>
      <c r="F5" s="387">
        <v>943</v>
      </c>
      <c r="G5" s="387">
        <v>970.42</v>
      </c>
      <c r="H5" s="387">
        <v>1005.09</v>
      </c>
      <c r="I5" s="387">
        <v>1041.99</v>
      </c>
      <c r="J5" s="387">
        <v>1082.77</v>
      </c>
      <c r="K5" s="387">
        <v>1143.45</v>
      </c>
      <c r="L5" s="387">
        <v>1219.8699999999999</v>
      </c>
    </row>
    <row r="6" spans="1:12" s="4" customFormat="1" ht="20.25" customHeight="1" x14ac:dyDescent="0.2">
      <c r="A6" s="17" t="s">
        <v>209</v>
      </c>
      <c r="B6" s="290">
        <v>809.5</v>
      </c>
      <c r="C6" s="290">
        <v>812.01</v>
      </c>
      <c r="D6" s="290">
        <v>820.07</v>
      </c>
      <c r="E6" s="290">
        <v>834.01</v>
      </c>
      <c r="F6" s="290">
        <v>854.76</v>
      </c>
      <c r="G6" s="290">
        <v>887.44</v>
      </c>
      <c r="H6" s="290">
        <v>924.5</v>
      </c>
      <c r="I6" s="290">
        <v>965.76</v>
      </c>
      <c r="J6" s="290">
        <v>1006.75</v>
      </c>
      <c r="K6" s="290">
        <v>1063.21</v>
      </c>
      <c r="L6" s="290">
        <v>1137.22</v>
      </c>
    </row>
    <row r="7" spans="1:12" s="4" customFormat="1" ht="15" customHeight="1" x14ac:dyDescent="0.2">
      <c r="A7" s="339" t="s">
        <v>210</v>
      </c>
      <c r="B7" s="369">
        <v>726.57</v>
      </c>
      <c r="C7" s="369">
        <v>729.89</v>
      </c>
      <c r="D7" s="369">
        <v>741.65</v>
      </c>
      <c r="E7" s="369">
        <v>746.72</v>
      </c>
      <c r="F7" s="369">
        <v>782.27</v>
      </c>
      <c r="G7" s="369">
        <v>802.92</v>
      </c>
      <c r="H7" s="369">
        <v>834.97</v>
      </c>
      <c r="I7" s="369">
        <v>865.76</v>
      </c>
      <c r="J7" s="369">
        <v>907.38</v>
      </c>
      <c r="K7" s="369">
        <v>955.67</v>
      </c>
      <c r="L7" s="369">
        <v>1022.16</v>
      </c>
    </row>
    <row r="8" spans="1:12" s="4" customFormat="1" ht="15" customHeight="1" x14ac:dyDescent="0.2">
      <c r="A8" s="339" t="s">
        <v>211</v>
      </c>
      <c r="B8" s="369">
        <v>755.28</v>
      </c>
      <c r="C8" s="369">
        <v>759.84</v>
      </c>
      <c r="D8" s="369">
        <v>761.41</v>
      </c>
      <c r="E8" s="369">
        <v>779.14</v>
      </c>
      <c r="F8" s="369">
        <v>804.2</v>
      </c>
      <c r="G8" s="369">
        <v>837.41</v>
      </c>
      <c r="H8" s="369">
        <v>882.73</v>
      </c>
      <c r="I8" s="369">
        <v>926.11</v>
      </c>
      <c r="J8" s="369">
        <v>973.97</v>
      </c>
      <c r="K8" s="369">
        <v>1014.07</v>
      </c>
      <c r="L8" s="369">
        <v>1092.31</v>
      </c>
    </row>
    <row r="9" spans="1:12" s="4" customFormat="1" ht="15" customHeight="1" x14ac:dyDescent="0.2">
      <c r="A9" s="339" t="s">
        <v>212</v>
      </c>
      <c r="B9" s="369">
        <v>713.05</v>
      </c>
      <c r="C9" s="369">
        <v>721.62</v>
      </c>
      <c r="D9" s="369">
        <v>730.34</v>
      </c>
      <c r="E9" s="369">
        <v>747.36</v>
      </c>
      <c r="F9" s="369">
        <v>775.08</v>
      </c>
      <c r="G9" s="369">
        <v>802.78</v>
      </c>
      <c r="H9" s="369">
        <v>830.45</v>
      </c>
      <c r="I9" s="369">
        <v>871.56</v>
      </c>
      <c r="J9" s="369">
        <v>916.46</v>
      </c>
      <c r="K9" s="369">
        <v>964.07</v>
      </c>
      <c r="L9" s="369">
        <v>1028.49</v>
      </c>
    </row>
    <row r="10" spans="1:12" s="4" customFormat="1" ht="15" customHeight="1" x14ac:dyDescent="0.2">
      <c r="A10" s="339" t="s">
        <v>213</v>
      </c>
      <c r="B10" s="369">
        <v>899.1</v>
      </c>
      <c r="C10" s="369">
        <v>899.59</v>
      </c>
      <c r="D10" s="369">
        <v>909.44</v>
      </c>
      <c r="E10" s="369">
        <v>922.09</v>
      </c>
      <c r="F10" s="369">
        <v>937.69</v>
      </c>
      <c r="G10" s="369">
        <v>975.29</v>
      </c>
      <c r="H10" s="369">
        <v>1012.56</v>
      </c>
      <c r="I10" s="369">
        <v>1057.6600000000001</v>
      </c>
      <c r="J10" s="369">
        <v>1099.93</v>
      </c>
      <c r="K10" s="369">
        <v>1165.44</v>
      </c>
      <c r="L10" s="369">
        <v>1242.23</v>
      </c>
    </row>
    <row r="11" spans="1:12" s="4" customFormat="1" ht="15" customHeight="1" x14ac:dyDescent="0.2">
      <c r="A11" s="339" t="s">
        <v>214</v>
      </c>
      <c r="B11" s="369">
        <v>686.55</v>
      </c>
      <c r="C11" s="369">
        <v>689.68</v>
      </c>
      <c r="D11" s="369">
        <v>689.75</v>
      </c>
      <c r="E11" s="369">
        <v>723.25</v>
      </c>
      <c r="F11" s="369">
        <v>757.29</v>
      </c>
      <c r="G11" s="369">
        <v>779.47</v>
      </c>
      <c r="H11" s="369">
        <v>802.55</v>
      </c>
      <c r="I11" s="369">
        <v>831.23</v>
      </c>
      <c r="J11" s="369">
        <v>852.76</v>
      </c>
      <c r="K11" s="369">
        <v>892.27</v>
      </c>
      <c r="L11" s="369">
        <v>964</v>
      </c>
    </row>
    <row r="12" spans="1:12" s="4" customFormat="1" ht="15" customHeight="1" x14ac:dyDescent="0.2">
      <c r="A12" s="339" t="s">
        <v>215</v>
      </c>
      <c r="B12" s="369">
        <v>650.83000000000004</v>
      </c>
      <c r="C12" s="369">
        <v>661.46</v>
      </c>
      <c r="D12" s="369">
        <v>668.83</v>
      </c>
      <c r="E12" s="369">
        <v>685.64</v>
      </c>
      <c r="F12" s="369">
        <v>704.33</v>
      </c>
      <c r="G12" s="369">
        <v>733.18</v>
      </c>
      <c r="H12" s="369">
        <v>764.65</v>
      </c>
      <c r="I12" s="369">
        <v>802.58</v>
      </c>
      <c r="J12" s="369">
        <v>845.09</v>
      </c>
      <c r="K12" s="369">
        <v>885.57</v>
      </c>
      <c r="L12" s="369">
        <v>949.32</v>
      </c>
    </row>
    <row r="13" spans="1:12" s="4" customFormat="1" ht="15" customHeight="1" x14ac:dyDescent="0.2">
      <c r="A13" s="339" t="s">
        <v>216</v>
      </c>
      <c r="B13" s="369">
        <v>744.16</v>
      </c>
      <c r="C13" s="369">
        <v>745.33</v>
      </c>
      <c r="D13" s="369">
        <v>747.62</v>
      </c>
      <c r="E13" s="369">
        <v>750.66</v>
      </c>
      <c r="F13" s="369">
        <v>766.74</v>
      </c>
      <c r="G13" s="369">
        <v>789.36</v>
      </c>
      <c r="H13" s="369">
        <v>816.21</v>
      </c>
      <c r="I13" s="369">
        <v>838.94</v>
      </c>
      <c r="J13" s="369">
        <v>872.95</v>
      </c>
      <c r="K13" s="369">
        <v>922.59</v>
      </c>
      <c r="L13" s="369">
        <v>988.16</v>
      </c>
    </row>
    <row r="14" spans="1:12" s="4" customFormat="1" ht="15" customHeight="1" x14ac:dyDescent="0.2">
      <c r="A14" s="339" t="s">
        <v>217</v>
      </c>
      <c r="B14" s="369">
        <v>705.28</v>
      </c>
      <c r="C14" s="369">
        <v>702.36</v>
      </c>
      <c r="D14" s="369">
        <v>711.04</v>
      </c>
      <c r="E14" s="369">
        <v>732.9</v>
      </c>
      <c r="F14" s="369">
        <v>751.28</v>
      </c>
      <c r="G14" s="369">
        <v>770.98</v>
      </c>
      <c r="H14" s="369">
        <v>799.16</v>
      </c>
      <c r="I14" s="369">
        <v>833.66</v>
      </c>
      <c r="J14" s="369">
        <v>864.26</v>
      </c>
      <c r="K14" s="369">
        <v>899.68</v>
      </c>
      <c r="L14" s="369">
        <v>965.83</v>
      </c>
    </row>
    <row r="15" spans="1:12" s="4" customFormat="1" ht="15" customHeight="1" x14ac:dyDescent="0.2">
      <c r="A15" s="17" t="s">
        <v>218</v>
      </c>
      <c r="B15" s="290">
        <v>790.3</v>
      </c>
      <c r="C15" s="290">
        <v>791.69</v>
      </c>
      <c r="D15" s="290">
        <v>797.26</v>
      </c>
      <c r="E15" s="290">
        <v>811.52</v>
      </c>
      <c r="F15" s="290">
        <v>830.13</v>
      </c>
      <c r="G15" s="290">
        <v>859.11</v>
      </c>
      <c r="H15" s="290">
        <v>891.47</v>
      </c>
      <c r="I15" s="290">
        <v>920.01</v>
      </c>
      <c r="J15" s="290">
        <v>961.02</v>
      </c>
      <c r="K15" s="290">
        <v>1007.64</v>
      </c>
      <c r="L15" s="290">
        <v>1075.43</v>
      </c>
    </row>
    <row r="16" spans="1:12" s="4" customFormat="1" ht="15" customHeight="1" x14ac:dyDescent="0.2">
      <c r="A16" s="339" t="s">
        <v>219</v>
      </c>
      <c r="B16" s="369">
        <v>833.28</v>
      </c>
      <c r="C16" s="369">
        <v>840.87</v>
      </c>
      <c r="D16" s="369">
        <v>850.11</v>
      </c>
      <c r="E16" s="369">
        <v>860.22</v>
      </c>
      <c r="F16" s="369">
        <v>876.7</v>
      </c>
      <c r="G16" s="369">
        <v>907.62</v>
      </c>
      <c r="H16" s="369">
        <v>947.58</v>
      </c>
      <c r="I16" s="369">
        <v>970.59</v>
      </c>
      <c r="J16" s="369">
        <v>1011.7</v>
      </c>
      <c r="K16" s="369">
        <v>1065.4100000000001</v>
      </c>
      <c r="L16" s="369">
        <v>1142.06</v>
      </c>
    </row>
    <row r="17" spans="1:12" s="4" customFormat="1" ht="15" customHeight="1" x14ac:dyDescent="0.2">
      <c r="A17" s="339" t="s">
        <v>220</v>
      </c>
      <c r="B17" s="369">
        <v>811.27</v>
      </c>
      <c r="C17" s="369">
        <v>798.25</v>
      </c>
      <c r="D17" s="369">
        <v>798.23</v>
      </c>
      <c r="E17" s="369">
        <v>813.19</v>
      </c>
      <c r="F17" s="369">
        <v>831.44</v>
      </c>
      <c r="G17" s="369">
        <v>860.34</v>
      </c>
      <c r="H17" s="369">
        <v>892.77</v>
      </c>
      <c r="I17" s="369">
        <v>921.46</v>
      </c>
      <c r="J17" s="369">
        <v>964.52</v>
      </c>
      <c r="K17" s="369">
        <v>1011.46</v>
      </c>
      <c r="L17" s="369">
        <v>1081.05</v>
      </c>
    </row>
    <row r="18" spans="1:12" s="4" customFormat="1" ht="15" customHeight="1" x14ac:dyDescent="0.2">
      <c r="A18" s="339" t="s">
        <v>221</v>
      </c>
      <c r="B18" s="369">
        <v>809.51</v>
      </c>
      <c r="C18" s="369">
        <v>816.84</v>
      </c>
      <c r="D18" s="369">
        <v>825.07</v>
      </c>
      <c r="E18" s="369">
        <v>839.81</v>
      </c>
      <c r="F18" s="369">
        <v>859.07</v>
      </c>
      <c r="G18" s="369">
        <v>894</v>
      </c>
      <c r="H18" s="369">
        <v>921.39</v>
      </c>
      <c r="I18" s="369">
        <v>947.75</v>
      </c>
      <c r="J18" s="369">
        <v>986.61</v>
      </c>
      <c r="K18" s="369">
        <v>1034.0899999999999</v>
      </c>
      <c r="L18" s="369">
        <v>1096.77</v>
      </c>
    </row>
    <row r="19" spans="1:12" s="4" customFormat="1" ht="15" customHeight="1" x14ac:dyDescent="0.2">
      <c r="A19" s="339" t="s">
        <v>222</v>
      </c>
      <c r="B19" s="369">
        <v>744.87</v>
      </c>
      <c r="C19" s="369">
        <v>742.83</v>
      </c>
      <c r="D19" s="369">
        <v>745.16</v>
      </c>
      <c r="E19" s="369">
        <v>757.72</v>
      </c>
      <c r="F19" s="369">
        <v>777.17</v>
      </c>
      <c r="G19" s="369">
        <v>802.22</v>
      </c>
      <c r="H19" s="369">
        <v>830.2</v>
      </c>
      <c r="I19" s="369">
        <v>862.87</v>
      </c>
      <c r="J19" s="369">
        <v>906.83</v>
      </c>
      <c r="K19" s="369">
        <v>944.07</v>
      </c>
      <c r="L19" s="369">
        <v>1009.72</v>
      </c>
    </row>
    <row r="20" spans="1:12" s="4" customFormat="1" ht="15" customHeight="1" x14ac:dyDescent="0.2">
      <c r="A20" s="339" t="s">
        <v>223</v>
      </c>
      <c r="B20" s="369">
        <v>723.64</v>
      </c>
      <c r="C20" s="369">
        <v>726.57</v>
      </c>
      <c r="D20" s="369">
        <v>730.63</v>
      </c>
      <c r="E20" s="369">
        <v>750.33</v>
      </c>
      <c r="F20" s="369">
        <v>767.59</v>
      </c>
      <c r="G20" s="369">
        <v>786.68</v>
      </c>
      <c r="H20" s="369">
        <v>812.51</v>
      </c>
      <c r="I20" s="369">
        <v>851.68</v>
      </c>
      <c r="J20" s="369">
        <v>894.93</v>
      </c>
      <c r="K20" s="369">
        <v>926.52</v>
      </c>
      <c r="L20" s="369">
        <v>990.62</v>
      </c>
    </row>
    <row r="21" spans="1:12" s="4" customFormat="1" ht="15" customHeight="1" x14ac:dyDescent="0.2">
      <c r="A21" s="339" t="s">
        <v>224</v>
      </c>
      <c r="B21" s="369">
        <v>696.02</v>
      </c>
      <c r="C21" s="369">
        <v>706.7</v>
      </c>
      <c r="D21" s="369">
        <v>713.67</v>
      </c>
      <c r="E21" s="369">
        <v>731.12</v>
      </c>
      <c r="F21" s="369">
        <v>752.07</v>
      </c>
      <c r="G21" s="369">
        <v>776.5</v>
      </c>
      <c r="H21" s="369">
        <v>807.38</v>
      </c>
      <c r="I21" s="369">
        <v>841.02</v>
      </c>
      <c r="J21" s="369">
        <v>877.51</v>
      </c>
      <c r="K21" s="369">
        <v>921.32</v>
      </c>
      <c r="L21" s="369">
        <v>979.61</v>
      </c>
    </row>
    <row r="22" spans="1:12" s="4" customFormat="1" ht="15" customHeight="1" x14ac:dyDescent="0.2">
      <c r="A22" s="17" t="s">
        <v>225</v>
      </c>
      <c r="B22" s="290">
        <v>783.15</v>
      </c>
      <c r="C22" s="290">
        <v>784.39</v>
      </c>
      <c r="D22" s="290">
        <v>787.42</v>
      </c>
      <c r="E22" s="290">
        <v>795.81</v>
      </c>
      <c r="F22" s="290">
        <v>813.34</v>
      </c>
      <c r="G22" s="290">
        <v>833.08</v>
      </c>
      <c r="H22" s="290">
        <v>857.96</v>
      </c>
      <c r="I22" s="290">
        <v>892.06</v>
      </c>
      <c r="J22" s="290">
        <v>929.27</v>
      </c>
      <c r="K22" s="290">
        <v>969.17</v>
      </c>
      <c r="L22" s="290">
        <v>1035.0899999999999</v>
      </c>
    </row>
    <row r="23" spans="1:12" s="4" customFormat="1" ht="15" customHeight="1" x14ac:dyDescent="0.2">
      <c r="A23" s="339" t="s">
        <v>226</v>
      </c>
      <c r="B23" s="369">
        <v>770.77</v>
      </c>
      <c r="C23" s="369">
        <v>771.78</v>
      </c>
      <c r="D23" s="369">
        <v>770.07</v>
      </c>
      <c r="E23" s="369">
        <v>785.59</v>
      </c>
      <c r="F23" s="369">
        <v>801.29</v>
      </c>
      <c r="G23" s="369">
        <v>821.95</v>
      </c>
      <c r="H23" s="369">
        <v>848.7</v>
      </c>
      <c r="I23" s="369">
        <v>884.55</v>
      </c>
      <c r="J23" s="369">
        <v>926.96</v>
      </c>
      <c r="K23" s="369">
        <v>966.4</v>
      </c>
      <c r="L23" s="369">
        <v>1033.98</v>
      </c>
    </row>
    <row r="24" spans="1:12" s="4" customFormat="1" ht="15" customHeight="1" x14ac:dyDescent="0.2">
      <c r="A24" s="339" t="s">
        <v>227</v>
      </c>
      <c r="B24" s="369">
        <v>783.59</v>
      </c>
      <c r="C24" s="369">
        <v>785.86</v>
      </c>
      <c r="D24" s="369">
        <v>791.65</v>
      </c>
      <c r="E24" s="369">
        <v>795.89</v>
      </c>
      <c r="F24" s="369">
        <v>823.17</v>
      </c>
      <c r="G24" s="369">
        <v>843.09</v>
      </c>
      <c r="H24" s="369">
        <v>873.51</v>
      </c>
      <c r="I24" s="369">
        <v>905.27</v>
      </c>
      <c r="J24" s="369">
        <v>935.38</v>
      </c>
      <c r="K24" s="369">
        <v>969.05</v>
      </c>
      <c r="L24" s="369">
        <v>1035.3900000000001</v>
      </c>
    </row>
    <row r="25" spans="1:12" s="4" customFormat="1" ht="15" customHeight="1" x14ac:dyDescent="0.2">
      <c r="A25" s="339" t="s">
        <v>228</v>
      </c>
      <c r="B25" s="369">
        <v>801.77</v>
      </c>
      <c r="C25" s="369">
        <v>802.58</v>
      </c>
      <c r="D25" s="369">
        <v>810.85</v>
      </c>
      <c r="E25" s="369">
        <v>811.7</v>
      </c>
      <c r="F25" s="369">
        <v>823.12</v>
      </c>
      <c r="G25" s="369">
        <v>841.64</v>
      </c>
      <c r="H25" s="369">
        <v>858.78</v>
      </c>
      <c r="I25" s="369">
        <v>892.52</v>
      </c>
      <c r="J25" s="369">
        <v>927.76</v>
      </c>
      <c r="K25" s="369">
        <v>973.65</v>
      </c>
      <c r="L25" s="369">
        <v>1036.5899999999999</v>
      </c>
    </row>
    <row r="26" spans="1:12" s="4" customFormat="1" ht="15" customHeight="1" x14ac:dyDescent="0.2">
      <c r="A26" s="17" t="s">
        <v>229</v>
      </c>
      <c r="B26" s="290">
        <v>1184.3399999999999</v>
      </c>
      <c r="C26" s="290">
        <v>1174.23</v>
      </c>
      <c r="D26" s="290">
        <v>1175.57</v>
      </c>
      <c r="E26" s="290">
        <v>1179.78</v>
      </c>
      <c r="F26" s="290">
        <v>1197.4000000000001</v>
      </c>
      <c r="G26" s="290">
        <v>1219.74</v>
      </c>
      <c r="H26" s="290">
        <v>1255.78</v>
      </c>
      <c r="I26" s="290">
        <v>1293.07</v>
      </c>
      <c r="J26" s="290">
        <v>1339.8</v>
      </c>
      <c r="K26" s="290">
        <v>1418.39</v>
      </c>
      <c r="L26" s="290">
        <v>1505.99</v>
      </c>
    </row>
    <row r="27" spans="1:12" s="4" customFormat="1" ht="15" customHeight="1" x14ac:dyDescent="0.2">
      <c r="A27" s="17" t="s">
        <v>230</v>
      </c>
      <c r="B27" s="290">
        <v>947.19</v>
      </c>
      <c r="C27" s="290">
        <v>942.29</v>
      </c>
      <c r="D27" s="290">
        <v>958.82</v>
      </c>
      <c r="E27" s="290">
        <v>981.55</v>
      </c>
      <c r="F27" s="290">
        <v>991.49</v>
      </c>
      <c r="G27" s="290">
        <v>1000.7</v>
      </c>
      <c r="H27" s="290">
        <v>1025.8699999999999</v>
      </c>
      <c r="I27" s="290">
        <v>1059.8599999999999</v>
      </c>
      <c r="J27" s="290">
        <v>1079.49</v>
      </c>
      <c r="K27" s="290">
        <v>1126.71</v>
      </c>
      <c r="L27" s="290">
        <v>1188.27</v>
      </c>
    </row>
    <row r="28" spans="1:12" s="4" customFormat="1" ht="15" customHeight="1" x14ac:dyDescent="0.2">
      <c r="A28" s="17" t="s">
        <v>231</v>
      </c>
      <c r="B28" s="290">
        <v>806.92</v>
      </c>
      <c r="C28" s="290">
        <v>805.21</v>
      </c>
      <c r="D28" s="290">
        <v>807.44</v>
      </c>
      <c r="E28" s="290">
        <v>813.39</v>
      </c>
      <c r="F28" s="290">
        <v>830.83</v>
      </c>
      <c r="G28" s="290">
        <v>854.15</v>
      </c>
      <c r="H28" s="290">
        <v>874.15</v>
      </c>
      <c r="I28" s="290">
        <v>908.53</v>
      </c>
      <c r="J28" s="290">
        <v>942.08</v>
      </c>
      <c r="K28" s="290">
        <v>988.91</v>
      </c>
      <c r="L28" s="290">
        <v>1053.06</v>
      </c>
    </row>
    <row r="29" spans="1:12" s="4" customFormat="1" ht="15" customHeight="1" x14ac:dyDescent="0.2">
      <c r="A29" s="339" t="s">
        <v>232</v>
      </c>
      <c r="B29" s="369">
        <v>908.99</v>
      </c>
      <c r="C29" s="369">
        <v>893.32</v>
      </c>
      <c r="D29" s="369">
        <v>884.28</v>
      </c>
      <c r="E29" s="369">
        <v>882.81</v>
      </c>
      <c r="F29" s="369">
        <v>894.34</v>
      </c>
      <c r="G29" s="369">
        <v>914.74</v>
      </c>
      <c r="H29" s="369">
        <v>916.54</v>
      </c>
      <c r="I29" s="369">
        <v>952</v>
      </c>
      <c r="J29" s="369">
        <v>976.17</v>
      </c>
      <c r="K29" s="369">
        <v>1023.18</v>
      </c>
      <c r="L29" s="369">
        <v>1108.18</v>
      </c>
    </row>
    <row r="30" spans="1:12" s="4" customFormat="1" ht="15" customHeight="1" x14ac:dyDescent="0.2">
      <c r="A30" s="339" t="s">
        <v>233</v>
      </c>
      <c r="B30" s="369">
        <v>786.72</v>
      </c>
      <c r="C30" s="369">
        <v>786.13</v>
      </c>
      <c r="D30" s="369">
        <v>793.32</v>
      </c>
      <c r="E30" s="369">
        <v>797.44</v>
      </c>
      <c r="F30" s="369">
        <v>822.89</v>
      </c>
      <c r="G30" s="369">
        <v>852.59</v>
      </c>
      <c r="H30" s="369">
        <v>885.25</v>
      </c>
      <c r="I30" s="369">
        <v>911.63</v>
      </c>
      <c r="J30" s="369">
        <v>950.68</v>
      </c>
      <c r="K30" s="369">
        <v>994.2</v>
      </c>
      <c r="L30" s="369">
        <v>1044.58</v>
      </c>
    </row>
    <row r="31" spans="1:12" s="4" customFormat="1" ht="15" customHeight="1" x14ac:dyDescent="0.2">
      <c r="A31" s="339" t="s">
        <v>234</v>
      </c>
      <c r="B31" s="369">
        <v>750.15</v>
      </c>
      <c r="C31" s="369">
        <v>754.22</v>
      </c>
      <c r="D31" s="369">
        <v>755.71</v>
      </c>
      <c r="E31" s="369">
        <v>767.83</v>
      </c>
      <c r="F31" s="369">
        <v>783.59</v>
      </c>
      <c r="G31" s="369">
        <v>805.96</v>
      </c>
      <c r="H31" s="369">
        <v>828.76</v>
      </c>
      <c r="I31" s="369">
        <v>863.38</v>
      </c>
      <c r="J31" s="369">
        <v>899.36</v>
      </c>
      <c r="K31" s="369">
        <v>939.13</v>
      </c>
      <c r="L31" s="369">
        <v>990.36</v>
      </c>
    </row>
    <row r="32" spans="1:12" s="4" customFormat="1" ht="15" customHeight="1" x14ac:dyDescent="0.2">
      <c r="A32" s="339" t="s">
        <v>235</v>
      </c>
      <c r="B32" s="369">
        <v>789.17</v>
      </c>
      <c r="C32" s="369">
        <v>791.91</v>
      </c>
      <c r="D32" s="369">
        <v>796.55</v>
      </c>
      <c r="E32" s="369">
        <v>804.02</v>
      </c>
      <c r="F32" s="369">
        <v>819.6</v>
      </c>
      <c r="G32" s="369">
        <v>839.16</v>
      </c>
      <c r="H32" s="369">
        <v>861.13</v>
      </c>
      <c r="I32" s="369">
        <v>898.01</v>
      </c>
      <c r="J32" s="369">
        <v>931.83</v>
      </c>
      <c r="K32" s="369">
        <v>984.11</v>
      </c>
      <c r="L32" s="369">
        <v>1049.8499999999999</v>
      </c>
    </row>
    <row r="33" spans="1:12" s="20" customFormat="1" ht="15" customHeight="1" x14ac:dyDescent="0.2">
      <c r="A33" s="19" t="s">
        <v>236</v>
      </c>
      <c r="B33" s="370">
        <v>785.87</v>
      </c>
      <c r="C33" s="370">
        <v>780.52</v>
      </c>
      <c r="D33" s="370">
        <v>781.12</v>
      </c>
      <c r="E33" s="370">
        <v>793.76</v>
      </c>
      <c r="F33" s="370">
        <v>810.99</v>
      </c>
      <c r="G33" s="370">
        <v>836.09</v>
      </c>
      <c r="H33" s="370">
        <v>861.15</v>
      </c>
      <c r="I33" s="370">
        <v>897.18</v>
      </c>
      <c r="J33" s="370">
        <v>928.44</v>
      </c>
      <c r="K33" s="370">
        <v>965.83</v>
      </c>
      <c r="L33" s="370">
        <v>1031.25</v>
      </c>
    </row>
    <row r="34" spans="1:12" s="4" customFormat="1" ht="15" customHeight="1" x14ac:dyDescent="0.2">
      <c r="A34" s="207" t="s">
        <v>137</v>
      </c>
      <c r="B34" s="290"/>
      <c r="C34" s="139"/>
      <c r="D34" s="139"/>
      <c r="E34" s="139"/>
      <c r="F34" s="139"/>
      <c r="G34" s="139"/>
      <c r="H34" s="139"/>
      <c r="I34" s="139"/>
      <c r="J34" s="139"/>
      <c r="K34" s="139"/>
      <c r="L34" s="139"/>
    </row>
    <row r="35" spans="1:12" s="4" customFormat="1" ht="25.5" customHeight="1" x14ac:dyDescent="0.2">
      <c r="A35" s="486" t="s">
        <v>129</v>
      </c>
      <c r="B35" s="486"/>
      <c r="C35" s="486"/>
      <c r="D35" s="486"/>
      <c r="E35" s="486"/>
      <c r="F35" s="486"/>
      <c r="G35" s="486"/>
      <c r="H35" s="486"/>
      <c r="I35" s="486"/>
      <c r="J35" s="486"/>
      <c r="K35" s="486"/>
      <c r="L35" s="486"/>
    </row>
    <row r="36" spans="1:12" s="80" customFormat="1" ht="15.75" customHeight="1" x14ac:dyDescent="0.2">
      <c r="B36" s="85"/>
    </row>
    <row r="37" spans="1:12" s="80" customFormat="1" ht="15.75" customHeight="1" x14ac:dyDescent="0.2">
      <c r="B37" s="85"/>
    </row>
    <row r="38" spans="1:12" s="80" customFormat="1" ht="15.75" customHeight="1" x14ac:dyDescent="0.2">
      <c r="B38" s="85"/>
    </row>
    <row r="39" spans="1:12" s="80" customFormat="1" ht="15.75" customHeight="1" x14ac:dyDescent="0.2">
      <c r="B39" s="85"/>
    </row>
    <row r="40" spans="1:12" s="80" customFormat="1" ht="15.75" customHeight="1" x14ac:dyDescent="0.2">
      <c r="B40" s="85"/>
    </row>
    <row r="41" spans="1:12" s="80" customFormat="1" ht="15.75" customHeight="1" x14ac:dyDescent="0.2">
      <c r="B41" s="85"/>
    </row>
    <row r="42" spans="1:12" s="80" customFormat="1" ht="15.75" customHeight="1" x14ac:dyDescent="0.2">
      <c r="B42" s="85"/>
    </row>
  </sheetData>
  <mergeCells count="2">
    <mergeCell ref="A35:L35"/>
    <mergeCell ref="A1:L1"/>
  </mergeCells>
  <conditionalFormatting sqref="A1 A35 G3 A3 A2:C2 A36:C1048576 A4:B4 B34:C34 B7:K14 B5:L6 B16:K21 B15:L15 B23:K25 B22:L22 B26:L33 M1:XFD1048576">
    <cfRule type="cellIs" dxfId="611" priority="37" operator="equal">
      <formula>0</formula>
    </cfRule>
  </conditionalFormatting>
  <conditionalFormatting sqref="A34">
    <cfRule type="cellIs" dxfId="610" priority="36" operator="equal">
      <formula>0</formula>
    </cfRule>
  </conditionalFormatting>
  <conditionalFormatting sqref="C4">
    <cfRule type="cellIs" dxfId="609" priority="35" operator="equal">
      <formula>0</formula>
    </cfRule>
  </conditionalFormatting>
  <conditionalFormatting sqref="F2 F34 F36:F1048576">
    <cfRule type="cellIs" dxfId="608" priority="34" operator="equal">
      <formula>0</formula>
    </cfRule>
  </conditionalFormatting>
  <conditionalFormatting sqref="D2 D34 D36:D1048576">
    <cfRule type="cellIs" dxfId="607" priority="33" operator="equal">
      <formula>0</formula>
    </cfRule>
  </conditionalFormatting>
  <conditionalFormatting sqref="D4:F4">
    <cfRule type="cellIs" dxfId="606" priority="32" operator="equal">
      <formula>0</formula>
    </cfRule>
  </conditionalFormatting>
  <conditionalFormatting sqref="E2 E34 E36:E1048576">
    <cfRule type="cellIs" dxfId="605" priority="29" operator="equal">
      <formula>0</formula>
    </cfRule>
  </conditionalFormatting>
  <conditionalFormatting sqref="G2 G34 G36:G1048576">
    <cfRule type="cellIs" dxfId="604" priority="28" operator="equal">
      <formula>0</formula>
    </cfRule>
  </conditionalFormatting>
  <conditionalFormatting sqref="G4">
    <cfRule type="cellIs" dxfId="603" priority="27" operator="equal">
      <formula>0</formula>
    </cfRule>
  </conditionalFormatting>
  <conditionalFormatting sqref="H3">
    <cfRule type="cellIs" dxfId="602" priority="25" operator="equal">
      <formula>0</formula>
    </cfRule>
  </conditionalFormatting>
  <conditionalFormatting sqref="H2 H34 H36:H1048576">
    <cfRule type="cellIs" dxfId="601" priority="24" operator="equal">
      <formula>0</formula>
    </cfRule>
  </conditionalFormatting>
  <conditionalFormatting sqref="H4">
    <cfRule type="cellIs" dxfId="600" priority="23" operator="equal">
      <formula>0</formula>
    </cfRule>
  </conditionalFormatting>
  <conditionalFormatting sqref="I3">
    <cfRule type="cellIs" dxfId="599" priority="19" operator="equal">
      <formula>0</formula>
    </cfRule>
  </conditionalFormatting>
  <conditionalFormatting sqref="I2 I34 I36:I1048576">
    <cfRule type="cellIs" dxfId="598" priority="18" operator="equal">
      <formula>0</formula>
    </cfRule>
  </conditionalFormatting>
  <conditionalFormatting sqref="I4">
    <cfRule type="cellIs" dxfId="597" priority="17" operator="equal">
      <formula>0</formula>
    </cfRule>
  </conditionalFormatting>
  <conditionalFormatting sqref="J3">
    <cfRule type="cellIs" dxfId="596" priority="13" operator="equal">
      <formula>0</formula>
    </cfRule>
  </conditionalFormatting>
  <conditionalFormatting sqref="J2 J34 J36:J1048576">
    <cfRule type="cellIs" dxfId="595" priority="12" operator="equal">
      <formula>0</formula>
    </cfRule>
  </conditionalFormatting>
  <conditionalFormatting sqref="J4">
    <cfRule type="cellIs" dxfId="594" priority="11" operator="equal">
      <formula>0</formula>
    </cfRule>
  </conditionalFormatting>
  <conditionalFormatting sqref="K3">
    <cfRule type="cellIs" dxfId="593" priority="9" operator="equal">
      <formula>0</formula>
    </cfRule>
  </conditionalFormatting>
  <conditionalFormatting sqref="K2 K34 K36:K1048576">
    <cfRule type="cellIs" dxfId="592" priority="8" operator="equal">
      <formula>0</formula>
    </cfRule>
  </conditionalFormatting>
  <conditionalFormatting sqref="K4">
    <cfRule type="cellIs" dxfId="591" priority="7" operator="equal">
      <formula>0</formula>
    </cfRule>
  </conditionalFormatting>
  <conditionalFormatting sqref="L7:L14 L16:L21 L23:L25">
    <cfRule type="cellIs" dxfId="590" priority="4" operator="equal">
      <formula>0</formula>
    </cfRule>
  </conditionalFormatting>
  <conditionalFormatting sqref="L3">
    <cfRule type="cellIs" dxfId="589" priority="3" operator="equal">
      <formula>0</formula>
    </cfRule>
  </conditionalFormatting>
  <conditionalFormatting sqref="L2 L34 L36:L1048576">
    <cfRule type="cellIs" dxfId="588" priority="2" operator="equal">
      <formula>0</formula>
    </cfRule>
  </conditionalFormatting>
  <conditionalFormatting sqref="L4">
    <cfRule type="cellIs" dxfId="587" priority="1" operator="equal">
      <formula>0</formula>
    </cfRule>
  </conditionalFormatting>
  <printOptions horizontalCentered="1"/>
  <pageMargins left="0.27559055118110237" right="0.27559055118110237" top="1.7716535433070868" bottom="0.47244094488188981" header="0.19685039370078741" footer="0.19685039370078741"/>
  <pageSetup paperSize="9" orientation="portrait" r:id="rId1"/>
  <headerFooter>
    <oddHeader>&amp;C&amp;G</oddHeader>
  </headerFooter>
  <drawing r:id="rId2"/>
  <legacyDrawingHF r:id="rId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Folha23">
    <tabColor indexed="26"/>
    <pageSetUpPr fitToPage="1"/>
  </sheetPr>
  <dimension ref="A1:V45"/>
  <sheetViews>
    <sheetView showGridLines="0" workbookViewId="0">
      <selection sqref="A1:M1"/>
    </sheetView>
  </sheetViews>
  <sheetFormatPr defaultColWidth="9.140625" defaultRowHeight="15" customHeight="1" x14ac:dyDescent="0.2"/>
  <cols>
    <col min="1" max="1" width="17.140625" style="128" customWidth="1"/>
    <col min="2" max="2" width="2.42578125" style="137" customWidth="1"/>
    <col min="3" max="13" width="6.42578125" style="128" customWidth="1"/>
    <col min="14" max="14" width="9.140625" style="215"/>
    <col min="15" max="16384" width="9.140625" style="128"/>
  </cols>
  <sheetData>
    <row r="1" spans="1:22" s="133" customFormat="1" ht="28.5" customHeight="1" x14ac:dyDescent="0.2">
      <c r="A1" s="477" t="s">
        <v>355</v>
      </c>
      <c r="B1" s="477"/>
      <c r="C1" s="477"/>
      <c r="D1" s="477"/>
      <c r="E1" s="477"/>
      <c r="F1" s="477"/>
      <c r="G1" s="477"/>
      <c r="H1" s="477"/>
      <c r="I1" s="477"/>
      <c r="J1" s="477"/>
      <c r="K1" s="477"/>
      <c r="L1" s="477"/>
      <c r="M1" s="477"/>
      <c r="N1" s="213"/>
    </row>
    <row r="2" spans="1:22" s="257" customFormat="1" ht="15" customHeight="1" x14ac:dyDescent="0.2">
      <c r="A2" s="238"/>
      <c r="B2" s="239"/>
      <c r="C2" s="238"/>
      <c r="D2" s="238"/>
      <c r="E2" s="238"/>
      <c r="F2" s="238"/>
      <c r="G2" s="238"/>
      <c r="H2" s="238"/>
      <c r="I2" s="238"/>
      <c r="J2" s="238"/>
      <c r="K2" s="238"/>
      <c r="L2" s="238"/>
      <c r="M2" s="238"/>
      <c r="N2" s="256"/>
    </row>
    <row r="3" spans="1:22" s="257" customFormat="1" ht="15" customHeight="1" x14ac:dyDescent="0.2">
      <c r="A3" s="238" t="s">
        <v>14</v>
      </c>
      <c r="B3" s="239"/>
      <c r="C3" s="219"/>
      <c r="E3" s="312"/>
      <c r="F3" s="312"/>
      <c r="G3" s="312"/>
      <c r="H3" s="312"/>
      <c r="I3" s="312"/>
      <c r="J3" s="312"/>
      <c r="K3" s="312"/>
      <c r="L3" s="312"/>
      <c r="M3" s="312" t="s">
        <v>69</v>
      </c>
      <c r="N3" s="256"/>
    </row>
    <row r="4" spans="1:22" s="244" customFormat="1" ht="28.5" customHeight="1" thickBot="1" x14ac:dyDescent="0.25">
      <c r="A4" s="242"/>
      <c r="B4" s="242"/>
      <c r="C4" s="242">
        <v>2013</v>
      </c>
      <c r="D4" s="242">
        <v>2014</v>
      </c>
      <c r="E4" s="242">
        <v>2015</v>
      </c>
      <c r="F4" s="242">
        <v>2016</v>
      </c>
      <c r="G4" s="242">
        <v>2017</v>
      </c>
      <c r="H4" s="242">
        <v>2018</v>
      </c>
      <c r="I4" s="242">
        <v>2019</v>
      </c>
      <c r="J4" s="242">
        <v>2020</v>
      </c>
      <c r="K4" s="242">
        <v>2021</v>
      </c>
      <c r="L4" s="242">
        <v>2022</v>
      </c>
      <c r="M4" s="242">
        <v>2023</v>
      </c>
      <c r="N4" s="258"/>
    </row>
    <row r="5" spans="1:22" s="246" customFormat="1" ht="16.5" customHeight="1" thickTop="1" x14ac:dyDescent="0.2">
      <c r="A5" s="232" t="s">
        <v>12</v>
      </c>
      <c r="B5" s="329" t="s">
        <v>46</v>
      </c>
      <c r="C5" s="378">
        <v>912.18</v>
      </c>
      <c r="D5" s="378">
        <v>909.49</v>
      </c>
      <c r="E5" s="378">
        <v>913.93</v>
      </c>
      <c r="F5" s="378">
        <v>924.94</v>
      </c>
      <c r="G5" s="378">
        <v>943</v>
      </c>
      <c r="H5" s="378">
        <v>970.42</v>
      </c>
      <c r="I5" s="378">
        <v>1005.09</v>
      </c>
      <c r="J5" s="378">
        <v>1041.99</v>
      </c>
      <c r="K5" s="378">
        <v>1082.77</v>
      </c>
      <c r="L5" s="378">
        <v>1143.45</v>
      </c>
      <c r="M5" s="378">
        <v>1219.8699999999999</v>
      </c>
      <c r="N5" s="259"/>
    </row>
    <row r="6" spans="1:22" s="246" customFormat="1" ht="12.75" customHeight="1" x14ac:dyDescent="0.2">
      <c r="A6" s="222"/>
      <c r="B6" s="329" t="s">
        <v>54</v>
      </c>
      <c r="C6" s="378">
        <v>993.79</v>
      </c>
      <c r="D6" s="378">
        <v>985.02</v>
      </c>
      <c r="E6" s="378">
        <v>990.05</v>
      </c>
      <c r="F6" s="378">
        <v>997.38</v>
      </c>
      <c r="G6" s="378">
        <v>1012.25</v>
      </c>
      <c r="H6" s="378">
        <v>1039.08</v>
      </c>
      <c r="I6" s="378">
        <v>1073.82</v>
      </c>
      <c r="J6" s="378">
        <v>1109.21</v>
      </c>
      <c r="K6" s="378">
        <v>1152.24</v>
      </c>
      <c r="L6" s="378">
        <v>1217.33</v>
      </c>
      <c r="M6" s="378">
        <v>1294.03</v>
      </c>
      <c r="N6" s="259"/>
    </row>
    <row r="7" spans="1:22" s="246" customFormat="1" ht="12.75" customHeight="1" x14ac:dyDescent="0.2">
      <c r="A7" s="222"/>
      <c r="B7" s="329" t="s">
        <v>55</v>
      </c>
      <c r="C7" s="378">
        <v>816.21</v>
      </c>
      <c r="D7" s="378">
        <v>820.25</v>
      </c>
      <c r="E7" s="378">
        <v>824.99</v>
      </c>
      <c r="F7" s="378">
        <v>840.26</v>
      </c>
      <c r="G7" s="378">
        <v>861.17</v>
      </c>
      <c r="H7" s="378">
        <v>888.56</v>
      </c>
      <c r="I7" s="378">
        <v>922.63</v>
      </c>
      <c r="J7" s="378">
        <v>960.27</v>
      </c>
      <c r="K7" s="378">
        <v>999.33</v>
      </c>
      <c r="L7" s="378">
        <v>1054.3599999999999</v>
      </c>
      <c r="M7" s="378">
        <v>1129.6400000000001</v>
      </c>
      <c r="N7" s="259"/>
    </row>
    <row r="8" spans="1:22" s="120" customFormat="1" ht="16.5" customHeight="1" x14ac:dyDescent="0.2">
      <c r="A8" s="55" t="s">
        <v>56</v>
      </c>
      <c r="B8" s="53" t="s">
        <v>46</v>
      </c>
      <c r="C8" s="378">
        <v>553.22</v>
      </c>
      <c r="D8" s="378">
        <v>673.39</v>
      </c>
      <c r="E8" s="378">
        <v>645.97</v>
      </c>
      <c r="F8" s="378">
        <v>688.29</v>
      </c>
      <c r="G8" s="378">
        <v>682.82</v>
      </c>
      <c r="H8" s="378">
        <v>693.22</v>
      </c>
      <c r="I8" s="378">
        <v>939.88</v>
      </c>
      <c r="J8" s="378">
        <v>1150.33</v>
      </c>
      <c r="K8" s="378">
        <v>1101.01</v>
      </c>
      <c r="L8" s="378">
        <v>1066.3</v>
      </c>
      <c r="M8" s="378">
        <v>1101.81</v>
      </c>
      <c r="N8" s="211"/>
      <c r="O8" s="246"/>
      <c r="P8" s="246"/>
      <c r="Q8" s="246"/>
      <c r="R8" s="246"/>
      <c r="S8" s="246"/>
      <c r="T8" s="246"/>
      <c r="U8" s="246"/>
      <c r="V8" s="246"/>
    </row>
    <row r="9" spans="1:22" s="120" customFormat="1" ht="12.75" customHeight="1" x14ac:dyDescent="0.2">
      <c r="A9" s="56"/>
      <c r="B9" s="57" t="s">
        <v>54</v>
      </c>
      <c r="C9" s="279">
        <v>573.76</v>
      </c>
      <c r="D9" s="279">
        <v>751.18</v>
      </c>
      <c r="E9" s="279">
        <v>701.72</v>
      </c>
      <c r="F9" s="279">
        <v>744.59</v>
      </c>
      <c r="G9" s="279">
        <v>727.96</v>
      </c>
      <c r="H9" s="279">
        <v>733.3</v>
      </c>
      <c r="I9" s="279">
        <v>1031.6600000000001</v>
      </c>
      <c r="J9" s="279">
        <v>1255.5999999999999</v>
      </c>
      <c r="K9" s="279">
        <v>1222.71</v>
      </c>
      <c r="L9" s="279">
        <v>1184.3699999999999</v>
      </c>
      <c r="M9" s="279">
        <v>1204.42</v>
      </c>
      <c r="N9" s="211"/>
      <c r="O9" s="246"/>
      <c r="P9" s="246"/>
      <c r="Q9" s="246"/>
      <c r="R9" s="246"/>
      <c r="S9" s="246"/>
      <c r="T9" s="246"/>
      <c r="U9" s="246"/>
      <c r="V9" s="246"/>
    </row>
    <row r="10" spans="1:22" s="120" customFormat="1" ht="12.75" customHeight="1" x14ac:dyDescent="0.2">
      <c r="A10" s="55"/>
      <c r="B10" s="57" t="s">
        <v>55</v>
      </c>
      <c r="C10" s="279">
        <v>511.82</v>
      </c>
      <c r="D10" s="279">
        <v>523.85</v>
      </c>
      <c r="E10" s="279">
        <v>525.66</v>
      </c>
      <c r="F10" s="279">
        <v>546.78</v>
      </c>
      <c r="G10" s="279">
        <v>564.61</v>
      </c>
      <c r="H10" s="279">
        <v>609.04999999999995</v>
      </c>
      <c r="I10" s="279">
        <v>698</v>
      </c>
      <c r="J10" s="279">
        <v>662.49</v>
      </c>
      <c r="K10" s="279">
        <v>686.48</v>
      </c>
      <c r="L10" s="279">
        <v>743.66</v>
      </c>
      <c r="M10" s="279">
        <v>801.79</v>
      </c>
      <c r="N10" s="211"/>
      <c r="O10" s="246"/>
      <c r="P10" s="246"/>
      <c r="Q10" s="246"/>
      <c r="R10" s="246"/>
      <c r="S10" s="246"/>
      <c r="T10" s="246"/>
      <c r="U10" s="246"/>
      <c r="V10" s="246"/>
    </row>
    <row r="11" spans="1:22" s="120" customFormat="1" ht="16.5" customHeight="1" x14ac:dyDescent="0.2">
      <c r="A11" s="55" t="s">
        <v>57</v>
      </c>
      <c r="B11" s="53" t="s">
        <v>46</v>
      </c>
      <c r="C11" s="378">
        <v>602.54999999999995</v>
      </c>
      <c r="D11" s="378">
        <v>607.62</v>
      </c>
      <c r="E11" s="378">
        <v>621.04999999999995</v>
      </c>
      <c r="F11" s="378">
        <v>639.49</v>
      </c>
      <c r="G11" s="378">
        <v>664.29</v>
      </c>
      <c r="H11" s="378">
        <v>693.67</v>
      </c>
      <c r="I11" s="378">
        <v>727.92</v>
      </c>
      <c r="J11" s="378">
        <v>762.02</v>
      </c>
      <c r="K11" s="378">
        <v>799.28</v>
      </c>
      <c r="L11" s="378">
        <v>857.95</v>
      </c>
      <c r="M11" s="378">
        <v>925.26</v>
      </c>
      <c r="N11" s="211"/>
      <c r="O11" s="246"/>
      <c r="P11" s="246"/>
      <c r="Q11" s="246"/>
      <c r="R11" s="246"/>
      <c r="S11" s="246"/>
      <c r="T11" s="246"/>
      <c r="U11" s="246"/>
      <c r="V11" s="246"/>
    </row>
    <row r="12" spans="1:22" s="120" customFormat="1" ht="12.75" customHeight="1" x14ac:dyDescent="0.2">
      <c r="A12" s="56"/>
      <c r="B12" s="57" t="s">
        <v>54</v>
      </c>
      <c r="C12" s="377">
        <v>629.21</v>
      </c>
      <c r="D12" s="377">
        <v>629.14</v>
      </c>
      <c r="E12" s="377">
        <v>644.54999999999995</v>
      </c>
      <c r="F12" s="377">
        <v>660.61</v>
      </c>
      <c r="G12" s="377">
        <v>682.81</v>
      </c>
      <c r="H12" s="377">
        <v>713.13</v>
      </c>
      <c r="I12" s="377">
        <v>749.74</v>
      </c>
      <c r="J12" s="377">
        <v>781.78</v>
      </c>
      <c r="K12" s="377">
        <v>817.96</v>
      </c>
      <c r="L12" s="377">
        <v>881.22</v>
      </c>
      <c r="M12" s="377">
        <v>950.5</v>
      </c>
      <c r="N12" s="211"/>
      <c r="O12" s="246"/>
      <c r="P12" s="246"/>
      <c r="Q12" s="246"/>
      <c r="R12" s="246"/>
      <c r="S12" s="246"/>
      <c r="T12" s="246"/>
      <c r="U12" s="246"/>
      <c r="V12" s="246"/>
    </row>
    <row r="13" spans="1:22" s="120" customFormat="1" ht="12.75" customHeight="1" x14ac:dyDescent="0.2">
      <c r="A13" s="55"/>
      <c r="B13" s="57" t="s">
        <v>55</v>
      </c>
      <c r="C13" s="377">
        <v>567.97</v>
      </c>
      <c r="D13" s="377">
        <v>579.35</v>
      </c>
      <c r="E13" s="377">
        <v>590.6</v>
      </c>
      <c r="F13" s="377">
        <v>612.13</v>
      </c>
      <c r="G13" s="377">
        <v>640.24</v>
      </c>
      <c r="H13" s="377">
        <v>667.73</v>
      </c>
      <c r="I13" s="377">
        <v>698.92</v>
      </c>
      <c r="J13" s="377">
        <v>734.65</v>
      </c>
      <c r="K13" s="377">
        <v>774.37</v>
      </c>
      <c r="L13" s="377">
        <v>827.2</v>
      </c>
      <c r="M13" s="377">
        <v>891.28</v>
      </c>
      <c r="N13" s="211"/>
      <c r="O13" s="246"/>
      <c r="P13" s="246"/>
      <c r="Q13" s="246"/>
      <c r="R13" s="246"/>
      <c r="S13" s="246"/>
      <c r="T13" s="246"/>
      <c r="U13" s="246"/>
      <c r="V13" s="246"/>
    </row>
    <row r="14" spans="1:22" s="120" customFormat="1" ht="16.5" customHeight="1" x14ac:dyDescent="0.2">
      <c r="A14" s="55" t="s">
        <v>58</v>
      </c>
      <c r="B14" s="53" t="s">
        <v>46</v>
      </c>
      <c r="C14" s="378">
        <v>727.86</v>
      </c>
      <c r="D14" s="378">
        <v>726.43</v>
      </c>
      <c r="E14" s="378">
        <v>735.23</v>
      </c>
      <c r="F14" s="378">
        <v>756.47</v>
      </c>
      <c r="G14" s="378">
        <v>788.46</v>
      </c>
      <c r="H14" s="378">
        <v>822.43</v>
      </c>
      <c r="I14" s="378">
        <v>863.94</v>
      </c>
      <c r="J14" s="378">
        <v>902.1</v>
      </c>
      <c r="K14" s="378">
        <v>951.35</v>
      </c>
      <c r="L14" s="378">
        <v>1019.31</v>
      </c>
      <c r="M14" s="378">
        <v>1081.18</v>
      </c>
      <c r="N14" s="211"/>
      <c r="O14" s="246"/>
      <c r="P14" s="246"/>
      <c r="Q14" s="246"/>
      <c r="R14" s="246"/>
      <c r="S14" s="246"/>
      <c r="T14" s="246"/>
      <c r="U14" s="246"/>
      <c r="V14" s="246"/>
    </row>
    <row r="15" spans="1:22" s="120" customFormat="1" ht="12.75" customHeight="1" x14ac:dyDescent="0.2">
      <c r="A15" s="56"/>
      <c r="B15" s="57" t="s">
        <v>54</v>
      </c>
      <c r="C15" s="377">
        <v>752.13</v>
      </c>
      <c r="D15" s="377">
        <v>749.18</v>
      </c>
      <c r="E15" s="377">
        <v>763.39</v>
      </c>
      <c r="F15" s="377">
        <v>785.23</v>
      </c>
      <c r="G15" s="377">
        <v>819.22</v>
      </c>
      <c r="H15" s="377">
        <v>854.04</v>
      </c>
      <c r="I15" s="377">
        <v>896.09</v>
      </c>
      <c r="J15" s="377">
        <v>930.39</v>
      </c>
      <c r="K15" s="377">
        <v>984.62</v>
      </c>
      <c r="L15" s="377">
        <v>1055.55</v>
      </c>
      <c r="M15" s="377">
        <v>1111.71</v>
      </c>
      <c r="N15" s="211"/>
      <c r="O15" s="246"/>
      <c r="P15" s="246"/>
      <c r="Q15" s="246"/>
      <c r="R15" s="246"/>
      <c r="S15" s="246"/>
      <c r="T15" s="246"/>
      <c r="U15" s="246"/>
      <c r="V15" s="246"/>
    </row>
    <row r="16" spans="1:22" s="120" customFormat="1" ht="12.75" customHeight="1" x14ac:dyDescent="0.2">
      <c r="A16" s="55"/>
      <c r="B16" s="57" t="s">
        <v>55</v>
      </c>
      <c r="C16" s="377">
        <v>701.7</v>
      </c>
      <c r="D16" s="377">
        <v>701.29</v>
      </c>
      <c r="E16" s="377">
        <v>704.39</v>
      </c>
      <c r="F16" s="377">
        <v>724.54</v>
      </c>
      <c r="G16" s="377">
        <v>753.87</v>
      </c>
      <c r="H16" s="377">
        <v>786.45</v>
      </c>
      <c r="I16" s="377">
        <v>827.03</v>
      </c>
      <c r="J16" s="377">
        <v>868.82</v>
      </c>
      <c r="K16" s="377">
        <v>912.5</v>
      </c>
      <c r="L16" s="377">
        <v>975.99</v>
      </c>
      <c r="M16" s="377">
        <v>1043.8499999999999</v>
      </c>
      <c r="N16" s="211"/>
      <c r="O16" s="246"/>
      <c r="P16" s="246"/>
      <c r="Q16" s="246"/>
      <c r="R16" s="246"/>
      <c r="S16" s="246"/>
      <c r="T16" s="246"/>
      <c r="U16" s="246"/>
      <c r="V16" s="246"/>
    </row>
    <row r="17" spans="1:22" s="120" customFormat="1" ht="16.5" customHeight="1" x14ac:dyDescent="0.2">
      <c r="A17" s="55" t="s">
        <v>59</v>
      </c>
      <c r="B17" s="53" t="s">
        <v>46</v>
      </c>
      <c r="C17" s="378">
        <v>837.55</v>
      </c>
      <c r="D17" s="378">
        <v>829.87</v>
      </c>
      <c r="E17" s="378">
        <v>834.19</v>
      </c>
      <c r="F17" s="378">
        <v>845.29</v>
      </c>
      <c r="G17" s="378">
        <v>867.5</v>
      </c>
      <c r="H17" s="378">
        <v>902.93</v>
      </c>
      <c r="I17" s="378">
        <v>948.01</v>
      </c>
      <c r="J17" s="378">
        <v>986.98</v>
      </c>
      <c r="K17" s="378">
        <v>1040.01</v>
      </c>
      <c r="L17" s="378">
        <v>1112.7</v>
      </c>
      <c r="M17" s="378">
        <v>1185.97</v>
      </c>
      <c r="N17" s="211"/>
      <c r="O17" s="246"/>
      <c r="P17" s="246"/>
      <c r="Q17" s="246"/>
      <c r="R17" s="246"/>
      <c r="S17" s="246"/>
      <c r="T17" s="246"/>
      <c r="U17" s="246"/>
      <c r="V17" s="246"/>
    </row>
    <row r="18" spans="1:22" s="120" customFormat="1" ht="12.75" customHeight="1" x14ac:dyDescent="0.2">
      <c r="A18" s="56"/>
      <c r="B18" s="57" t="s">
        <v>54</v>
      </c>
      <c r="C18" s="377">
        <v>870.42</v>
      </c>
      <c r="D18" s="377">
        <v>857.08</v>
      </c>
      <c r="E18" s="377">
        <v>864.51</v>
      </c>
      <c r="F18" s="377">
        <v>873.35</v>
      </c>
      <c r="G18" s="377">
        <v>898.33</v>
      </c>
      <c r="H18" s="377">
        <v>942.25</v>
      </c>
      <c r="I18" s="377">
        <v>988.77</v>
      </c>
      <c r="J18" s="377">
        <v>1026.54</v>
      </c>
      <c r="K18" s="377">
        <v>1081.76</v>
      </c>
      <c r="L18" s="377">
        <v>1155.03</v>
      </c>
      <c r="M18" s="377">
        <v>1226.97</v>
      </c>
      <c r="N18" s="211"/>
      <c r="O18" s="246"/>
      <c r="P18" s="246"/>
      <c r="Q18" s="246"/>
      <c r="R18" s="246"/>
      <c r="S18" s="246"/>
      <c r="T18" s="246"/>
      <c r="U18" s="246"/>
      <c r="V18" s="246"/>
    </row>
    <row r="19" spans="1:22" s="120" customFormat="1" ht="12.75" customHeight="1" x14ac:dyDescent="0.2">
      <c r="A19" s="55"/>
      <c r="B19" s="57" t="s">
        <v>55</v>
      </c>
      <c r="C19" s="377">
        <v>801.57</v>
      </c>
      <c r="D19" s="377">
        <v>799.66</v>
      </c>
      <c r="E19" s="377">
        <v>800.73</v>
      </c>
      <c r="F19" s="377">
        <v>813.95</v>
      </c>
      <c r="G19" s="377">
        <v>832.36</v>
      </c>
      <c r="H19" s="377">
        <v>856.99</v>
      </c>
      <c r="I19" s="377">
        <v>899.5</v>
      </c>
      <c r="J19" s="377">
        <v>938.62</v>
      </c>
      <c r="K19" s="377">
        <v>988.96</v>
      </c>
      <c r="L19" s="377">
        <v>1059.5999999999999</v>
      </c>
      <c r="M19" s="377">
        <v>1133.8</v>
      </c>
      <c r="N19" s="211"/>
      <c r="O19" s="246"/>
      <c r="P19" s="246"/>
      <c r="Q19" s="246"/>
      <c r="R19" s="246"/>
      <c r="S19" s="246"/>
      <c r="T19" s="246"/>
      <c r="U19" s="246"/>
      <c r="V19" s="246"/>
    </row>
    <row r="20" spans="1:22" s="120" customFormat="1" ht="16.5" customHeight="1" x14ac:dyDescent="0.2">
      <c r="A20" s="55" t="s">
        <v>60</v>
      </c>
      <c r="B20" s="53" t="s">
        <v>46</v>
      </c>
      <c r="C20" s="378">
        <v>951.11</v>
      </c>
      <c r="D20" s="378">
        <v>940.3</v>
      </c>
      <c r="E20" s="378">
        <v>935.92</v>
      </c>
      <c r="F20" s="378">
        <v>943.39</v>
      </c>
      <c r="G20" s="378">
        <v>956.28</v>
      </c>
      <c r="H20" s="378">
        <v>979.27</v>
      </c>
      <c r="I20" s="378">
        <v>1016.51</v>
      </c>
      <c r="J20" s="378">
        <v>1049.22</v>
      </c>
      <c r="K20" s="378">
        <v>1092.93</v>
      </c>
      <c r="L20" s="378">
        <v>1163.1300000000001</v>
      </c>
      <c r="M20" s="378">
        <v>1240.07</v>
      </c>
      <c r="N20" s="214"/>
      <c r="O20" s="246"/>
      <c r="P20" s="246"/>
      <c r="Q20" s="246"/>
      <c r="R20" s="246"/>
      <c r="S20" s="246"/>
      <c r="T20" s="246"/>
      <c r="U20" s="246"/>
      <c r="V20" s="246"/>
    </row>
    <row r="21" spans="1:22" s="120" customFormat="1" ht="12.75" customHeight="1" x14ac:dyDescent="0.2">
      <c r="A21" s="56"/>
      <c r="B21" s="57" t="s">
        <v>54</v>
      </c>
      <c r="C21" s="377">
        <v>1010.17</v>
      </c>
      <c r="D21" s="377">
        <v>993.54</v>
      </c>
      <c r="E21" s="377">
        <v>987.57</v>
      </c>
      <c r="F21" s="377">
        <v>992.66</v>
      </c>
      <c r="G21" s="377">
        <v>1003.76</v>
      </c>
      <c r="H21" s="377">
        <v>1027.18</v>
      </c>
      <c r="I21" s="377">
        <v>1066.02</v>
      </c>
      <c r="J21" s="377">
        <v>1097.29</v>
      </c>
      <c r="K21" s="377">
        <v>1149.93</v>
      </c>
      <c r="L21" s="377">
        <v>1230.6099999999999</v>
      </c>
      <c r="M21" s="377">
        <v>1309.3</v>
      </c>
      <c r="N21" s="211"/>
      <c r="O21" s="246"/>
      <c r="P21" s="246"/>
      <c r="Q21" s="246"/>
      <c r="R21" s="246"/>
      <c r="S21" s="246"/>
      <c r="T21" s="246"/>
      <c r="U21" s="246"/>
      <c r="V21" s="246"/>
    </row>
    <row r="22" spans="1:22" s="120" customFormat="1" ht="12.75" customHeight="1" x14ac:dyDescent="0.2">
      <c r="A22" s="55"/>
      <c r="B22" s="57" t="s">
        <v>55</v>
      </c>
      <c r="C22" s="377">
        <v>885.52</v>
      </c>
      <c r="D22" s="377">
        <v>880.87</v>
      </c>
      <c r="E22" s="377">
        <v>879.09</v>
      </c>
      <c r="F22" s="377">
        <v>889.01</v>
      </c>
      <c r="G22" s="377">
        <v>903.49</v>
      </c>
      <c r="H22" s="377">
        <v>925.19</v>
      </c>
      <c r="I22" s="377">
        <v>959.68</v>
      </c>
      <c r="J22" s="377">
        <v>992.67</v>
      </c>
      <c r="K22" s="377">
        <v>1025.23</v>
      </c>
      <c r="L22" s="377">
        <v>1081.47</v>
      </c>
      <c r="M22" s="377">
        <v>1154.72</v>
      </c>
      <c r="N22" s="211"/>
      <c r="O22" s="246"/>
      <c r="P22" s="246"/>
      <c r="Q22" s="246"/>
      <c r="R22" s="246"/>
      <c r="S22" s="246"/>
      <c r="T22" s="246"/>
      <c r="U22" s="246"/>
      <c r="V22" s="246"/>
    </row>
    <row r="23" spans="1:22" s="120" customFormat="1" ht="16.5" customHeight="1" x14ac:dyDescent="0.2">
      <c r="A23" s="55" t="s">
        <v>61</v>
      </c>
      <c r="B23" s="53" t="s">
        <v>46</v>
      </c>
      <c r="C23" s="378">
        <v>988.37</v>
      </c>
      <c r="D23" s="378">
        <v>994.63</v>
      </c>
      <c r="E23" s="378">
        <v>999.49</v>
      </c>
      <c r="F23" s="378">
        <v>1009.31</v>
      </c>
      <c r="G23" s="378">
        <v>1025.8399999999999</v>
      </c>
      <c r="H23" s="378">
        <v>1053.27</v>
      </c>
      <c r="I23" s="378">
        <v>1087.6099999999999</v>
      </c>
      <c r="J23" s="378">
        <v>1112.6099999999999</v>
      </c>
      <c r="K23" s="378">
        <v>1153.31</v>
      </c>
      <c r="L23" s="378">
        <v>1212.3499999999999</v>
      </c>
      <c r="M23" s="378">
        <v>1290.51</v>
      </c>
      <c r="N23" s="211"/>
      <c r="O23" s="246"/>
      <c r="P23" s="246"/>
      <c r="Q23" s="246"/>
      <c r="R23" s="246"/>
      <c r="S23" s="246"/>
      <c r="T23" s="246"/>
      <c r="U23" s="246"/>
      <c r="V23" s="246"/>
    </row>
    <row r="24" spans="1:22" s="120" customFormat="1" ht="12.75" customHeight="1" x14ac:dyDescent="0.2">
      <c r="A24" s="56"/>
      <c r="B24" s="57" t="s">
        <v>54</v>
      </c>
      <c r="C24" s="377">
        <v>1081.29</v>
      </c>
      <c r="D24" s="377">
        <v>1080.48</v>
      </c>
      <c r="E24" s="377">
        <v>1083.3800000000001</v>
      </c>
      <c r="F24" s="377">
        <v>1087.28</v>
      </c>
      <c r="G24" s="377">
        <v>1097.33</v>
      </c>
      <c r="H24" s="377">
        <v>1124.75</v>
      </c>
      <c r="I24" s="377">
        <v>1160.19</v>
      </c>
      <c r="J24" s="377">
        <v>1180.1400000000001</v>
      </c>
      <c r="K24" s="377">
        <v>1224.8</v>
      </c>
      <c r="L24" s="377">
        <v>1290.67</v>
      </c>
      <c r="M24" s="377">
        <v>1369.84</v>
      </c>
      <c r="N24" s="211"/>
      <c r="O24" s="246"/>
      <c r="P24" s="246"/>
      <c r="Q24" s="246"/>
      <c r="R24" s="246"/>
      <c r="S24" s="246"/>
      <c r="T24" s="246"/>
      <c r="U24" s="246"/>
      <c r="V24" s="246"/>
    </row>
    <row r="25" spans="1:22" s="120" customFormat="1" ht="12.75" customHeight="1" x14ac:dyDescent="0.2">
      <c r="A25" s="55"/>
      <c r="B25" s="57" t="s">
        <v>55</v>
      </c>
      <c r="C25" s="377">
        <v>882.78</v>
      </c>
      <c r="D25" s="377">
        <v>897.33</v>
      </c>
      <c r="E25" s="377">
        <v>905.82</v>
      </c>
      <c r="F25" s="377">
        <v>923</v>
      </c>
      <c r="G25" s="377">
        <v>946.44</v>
      </c>
      <c r="H25" s="377">
        <v>973.68</v>
      </c>
      <c r="I25" s="377">
        <v>1005.91</v>
      </c>
      <c r="J25" s="377">
        <v>1036.0899999999999</v>
      </c>
      <c r="K25" s="377">
        <v>1072.97</v>
      </c>
      <c r="L25" s="377">
        <v>1124.06</v>
      </c>
      <c r="M25" s="377">
        <v>1199.78</v>
      </c>
      <c r="N25" s="211"/>
      <c r="O25" s="246"/>
      <c r="P25" s="246"/>
      <c r="Q25" s="246"/>
      <c r="R25" s="246"/>
      <c r="S25" s="246"/>
      <c r="T25" s="246"/>
      <c r="U25" s="246"/>
      <c r="V25" s="246"/>
    </row>
    <row r="26" spans="1:22" s="120" customFormat="1" ht="16.5" customHeight="1" x14ac:dyDescent="0.2">
      <c r="A26" s="55" t="s">
        <v>62</v>
      </c>
      <c r="B26" s="53" t="s">
        <v>46</v>
      </c>
      <c r="C26" s="378">
        <v>977.01</v>
      </c>
      <c r="D26" s="378">
        <v>972.14</v>
      </c>
      <c r="E26" s="378">
        <v>978.89</v>
      </c>
      <c r="F26" s="378">
        <v>995.05</v>
      </c>
      <c r="G26" s="378">
        <v>1021.83</v>
      </c>
      <c r="H26" s="378">
        <v>1057.7</v>
      </c>
      <c r="I26" s="378">
        <v>1104.3499999999999</v>
      </c>
      <c r="J26" s="378">
        <v>1141.78</v>
      </c>
      <c r="K26" s="378">
        <v>1180.92</v>
      </c>
      <c r="L26" s="378">
        <v>1242.54</v>
      </c>
      <c r="M26" s="378">
        <v>1329.67</v>
      </c>
      <c r="N26" s="211"/>
      <c r="O26" s="246"/>
      <c r="P26" s="246"/>
      <c r="Q26" s="246"/>
      <c r="R26" s="246"/>
      <c r="S26" s="246"/>
      <c r="T26" s="246"/>
      <c r="U26" s="246"/>
      <c r="V26" s="246"/>
    </row>
    <row r="27" spans="1:22" s="120" customFormat="1" ht="12.75" customHeight="1" x14ac:dyDescent="0.2">
      <c r="A27" s="56"/>
      <c r="B27" s="57" t="s">
        <v>54</v>
      </c>
      <c r="C27" s="377">
        <v>1091.1199999999999</v>
      </c>
      <c r="D27" s="377">
        <v>1076.23</v>
      </c>
      <c r="E27" s="377">
        <v>1082.27</v>
      </c>
      <c r="F27" s="377">
        <v>1093.83</v>
      </c>
      <c r="G27" s="377">
        <v>1116.73</v>
      </c>
      <c r="H27" s="377">
        <v>1150.45</v>
      </c>
      <c r="I27" s="377">
        <v>1199.77</v>
      </c>
      <c r="J27" s="377">
        <v>1236.26</v>
      </c>
      <c r="K27" s="377">
        <v>1275.57</v>
      </c>
      <c r="L27" s="377">
        <v>1340.51</v>
      </c>
      <c r="M27" s="377">
        <v>1429.47</v>
      </c>
      <c r="N27" s="211"/>
      <c r="O27" s="246"/>
      <c r="P27" s="246"/>
      <c r="Q27" s="246"/>
      <c r="R27" s="246"/>
      <c r="S27" s="246"/>
      <c r="T27" s="246"/>
      <c r="U27" s="246"/>
      <c r="V27" s="246"/>
    </row>
    <row r="28" spans="1:22" s="120" customFormat="1" ht="12.75" customHeight="1" x14ac:dyDescent="0.2">
      <c r="A28" s="55"/>
      <c r="B28" s="57" t="s">
        <v>55</v>
      </c>
      <c r="C28" s="377">
        <v>843.44</v>
      </c>
      <c r="D28" s="377">
        <v>850.93</v>
      </c>
      <c r="E28" s="377">
        <v>860.36</v>
      </c>
      <c r="F28" s="377">
        <v>882.31</v>
      </c>
      <c r="G28" s="377">
        <v>912.79</v>
      </c>
      <c r="H28" s="377">
        <v>951.03</v>
      </c>
      <c r="I28" s="377">
        <v>994.55</v>
      </c>
      <c r="J28" s="377">
        <v>1033.07</v>
      </c>
      <c r="K28" s="377">
        <v>1074.32</v>
      </c>
      <c r="L28" s="377">
        <v>1133.06</v>
      </c>
      <c r="M28" s="377">
        <v>1218.1199999999999</v>
      </c>
      <c r="N28" s="211"/>
      <c r="O28" s="246"/>
      <c r="P28" s="246"/>
      <c r="Q28" s="246"/>
      <c r="R28" s="246"/>
      <c r="S28" s="246"/>
      <c r="T28" s="246"/>
      <c r="U28" s="246"/>
      <c r="V28" s="246"/>
    </row>
    <row r="29" spans="1:22" s="120" customFormat="1" ht="16.5" customHeight="1" x14ac:dyDescent="0.2">
      <c r="A29" s="55" t="s">
        <v>63</v>
      </c>
      <c r="B29" s="53" t="s">
        <v>46</v>
      </c>
      <c r="C29" s="378">
        <v>988.1</v>
      </c>
      <c r="D29" s="378">
        <v>978.4</v>
      </c>
      <c r="E29" s="378">
        <v>979.79</v>
      </c>
      <c r="F29" s="378">
        <v>986.96</v>
      </c>
      <c r="G29" s="378">
        <v>1000</v>
      </c>
      <c r="H29" s="378">
        <v>1025.5</v>
      </c>
      <c r="I29" s="378">
        <v>1054.3599999999999</v>
      </c>
      <c r="J29" s="378">
        <v>1089.8499999999999</v>
      </c>
      <c r="K29" s="378">
        <v>1131.56</v>
      </c>
      <c r="L29" s="378">
        <v>1202.0999999999999</v>
      </c>
      <c r="M29" s="378">
        <v>1295.8499999999999</v>
      </c>
      <c r="N29" s="211"/>
      <c r="O29" s="246"/>
      <c r="P29" s="246"/>
      <c r="Q29" s="246"/>
      <c r="R29" s="246"/>
      <c r="S29" s="246"/>
      <c r="T29" s="246"/>
      <c r="U29" s="246"/>
      <c r="V29" s="246"/>
    </row>
    <row r="30" spans="1:22" s="120" customFormat="1" ht="12.75" customHeight="1" x14ac:dyDescent="0.2">
      <c r="A30" s="56"/>
      <c r="B30" s="57" t="s">
        <v>54</v>
      </c>
      <c r="C30" s="377">
        <v>1114.07</v>
      </c>
      <c r="D30" s="377">
        <v>1098.48</v>
      </c>
      <c r="E30" s="377">
        <v>1097.54</v>
      </c>
      <c r="F30" s="377">
        <v>1097.47</v>
      </c>
      <c r="G30" s="377">
        <v>1104.9000000000001</v>
      </c>
      <c r="H30" s="377">
        <v>1126.51</v>
      </c>
      <c r="I30" s="377">
        <v>1153.17</v>
      </c>
      <c r="J30" s="377">
        <v>1187.74</v>
      </c>
      <c r="K30" s="377">
        <v>1230.9000000000001</v>
      </c>
      <c r="L30" s="377">
        <v>1309.68</v>
      </c>
      <c r="M30" s="377">
        <v>1407.92</v>
      </c>
      <c r="N30" s="211"/>
      <c r="O30" s="246"/>
      <c r="P30" s="246"/>
      <c r="Q30" s="246"/>
      <c r="R30" s="246"/>
      <c r="S30" s="246"/>
      <c r="T30" s="246"/>
      <c r="U30" s="246"/>
      <c r="V30" s="246"/>
    </row>
    <row r="31" spans="1:22" s="120" customFormat="1" ht="12.75" customHeight="1" x14ac:dyDescent="0.2">
      <c r="A31" s="55"/>
      <c r="B31" s="57" t="s">
        <v>55</v>
      </c>
      <c r="C31" s="377">
        <v>829.44</v>
      </c>
      <c r="D31" s="377">
        <v>828.43</v>
      </c>
      <c r="E31" s="377">
        <v>834.62</v>
      </c>
      <c r="F31" s="377">
        <v>851.7</v>
      </c>
      <c r="G31" s="377">
        <v>871.22</v>
      </c>
      <c r="H31" s="377">
        <v>901.7</v>
      </c>
      <c r="I31" s="377">
        <v>934.28</v>
      </c>
      <c r="J31" s="377">
        <v>970.6</v>
      </c>
      <c r="K31" s="377">
        <v>1013.97</v>
      </c>
      <c r="L31" s="377">
        <v>1076.23</v>
      </c>
      <c r="M31" s="377">
        <v>1165.96</v>
      </c>
      <c r="N31" s="211"/>
      <c r="O31" s="246"/>
      <c r="P31" s="246"/>
      <c r="Q31" s="246"/>
      <c r="R31" s="246"/>
      <c r="S31" s="246"/>
      <c r="T31" s="246"/>
      <c r="U31" s="246"/>
      <c r="V31" s="246"/>
    </row>
    <row r="32" spans="1:22" s="120" customFormat="1" ht="16.5" customHeight="1" x14ac:dyDescent="0.2">
      <c r="A32" s="55" t="s">
        <v>64</v>
      </c>
      <c r="B32" s="53" t="s">
        <v>46</v>
      </c>
      <c r="C32" s="378">
        <v>1043.6600000000001</v>
      </c>
      <c r="D32" s="378">
        <v>1018.84</v>
      </c>
      <c r="E32" s="378">
        <v>1012.16</v>
      </c>
      <c r="F32" s="378">
        <v>1007.4</v>
      </c>
      <c r="G32" s="378">
        <v>1005.95</v>
      </c>
      <c r="H32" s="378">
        <v>1021.53</v>
      </c>
      <c r="I32" s="378">
        <v>1037.1300000000001</v>
      </c>
      <c r="J32" s="378">
        <v>1071.18</v>
      </c>
      <c r="K32" s="378">
        <v>1100.1400000000001</v>
      </c>
      <c r="L32" s="378">
        <v>1152.24</v>
      </c>
      <c r="M32" s="378">
        <v>1236.27</v>
      </c>
      <c r="N32" s="211"/>
      <c r="O32" s="246"/>
      <c r="P32" s="246"/>
      <c r="Q32" s="246"/>
      <c r="R32" s="246"/>
      <c r="S32" s="246"/>
      <c r="T32" s="246"/>
      <c r="U32" s="246"/>
      <c r="V32" s="246"/>
    </row>
    <row r="33" spans="1:22" s="120" customFormat="1" ht="12.75" customHeight="1" x14ac:dyDescent="0.2">
      <c r="A33" s="56"/>
      <c r="B33" s="57" t="s">
        <v>54</v>
      </c>
      <c r="C33" s="377">
        <v>1184.69</v>
      </c>
      <c r="D33" s="377">
        <v>1145.02</v>
      </c>
      <c r="E33" s="377">
        <v>1133.47</v>
      </c>
      <c r="F33" s="377">
        <v>1123.44</v>
      </c>
      <c r="G33" s="377">
        <v>1112.03</v>
      </c>
      <c r="H33" s="377">
        <v>1125.8</v>
      </c>
      <c r="I33" s="377">
        <v>1142.6500000000001</v>
      </c>
      <c r="J33" s="377">
        <v>1177.1400000000001</v>
      </c>
      <c r="K33" s="377">
        <v>1202.8699999999999</v>
      </c>
      <c r="L33" s="377">
        <v>1262.48</v>
      </c>
      <c r="M33" s="377">
        <v>1350.02</v>
      </c>
      <c r="N33" s="211"/>
      <c r="O33" s="246"/>
      <c r="P33" s="246"/>
      <c r="Q33" s="246"/>
      <c r="R33" s="246"/>
      <c r="S33" s="246"/>
      <c r="T33" s="246"/>
      <c r="U33" s="246"/>
      <c r="V33" s="246"/>
    </row>
    <row r="34" spans="1:22" s="120" customFormat="1" ht="12.75" customHeight="1" x14ac:dyDescent="0.2">
      <c r="A34" s="55"/>
      <c r="B34" s="57" t="s">
        <v>55</v>
      </c>
      <c r="C34" s="377">
        <v>841.95</v>
      </c>
      <c r="D34" s="377">
        <v>843.61</v>
      </c>
      <c r="E34" s="377">
        <v>847.77</v>
      </c>
      <c r="F34" s="377">
        <v>852.56</v>
      </c>
      <c r="G34" s="377">
        <v>863</v>
      </c>
      <c r="H34" s="377">
        <v>881.97</v>
      </c>
      <c r="I34" s="377">
        <v>896.93</v>
      </c>
      <c r="J34" s="377">
        <v>931</v>
      </c>
      <c r="K34" s="377">
        <v>967.95</v>
      </c>
      <c r="L34" s="377">
        <v>1014.33</v>
      </c>
      <c r="M34" s="377">
        <v>1094.8399999999999</v>
      </c>
      <c r="N34" s="211"/>
      <c r="O34" s="246"/>
      <c r="P34" s="246"/>
      <c r="Q34" s="246"/>
      <c r="R34" s="246"/>
      <c r="S34" s="246"/>
      <c r="T34" s="246"/>
      <c r="U34" s="246"/>
      <c r="V34" s="246"/>
    </row>
    <row r="35" spans="1:22" s="120" customFormat="1" ht="16.5" customHeight="1" x14ac:dyDescent="0.2">
      <c r="A35" s="55" t="s">
        <v>65</v>
      </c>
      <c r="B35" s="53" t="s">
        <v>46</v>
      </c>
      <c r="C35" s="378">
        <v>1051.71</v>
      </c>
      <c r="D35" s="378">
        <v>1050.3900000000001</v>
      </c>
      <c r="E35" s="378">
        <v>1059.06</v>
      </c>
      <c r="F35" s="378">
        <v>1057.99</v>
      </c>
      <c r="G35" s="378">
        <v>1062.26</v>
      </c>
      <c r="H35" s="378">
        <v>1075.3</v>
      </c>
      <c r="I35" s="378">
        <v>1087.1300000000001</v>
      </c>
      <c r="J35" s="378">
        <v>1112.21</v>
      </c>
      <c r="K35" s="378">
        <v>1124.0899999999999</v>
      </c>
      <c r="L35" s="378">
        <v>1158.8699999999999</v>
      </c>
      <c r="M35" s="378">
        <v>1222.78</v>
      </c>
      <c r="N35" s="211"/>
      <c r="O35" s="246"/>
      <c r="P35" s="246"/>
      <c r="Q35" s="246"/>
      <c r="R35" s="246"/>
      <c r="S35" s="246"/>
      <c r="T35" s="246"/>
      <c r="U35" s="246"/>
      <c r="V35" s="246"/>
    </row>
    <row r="36" spans="1:22" s="120" customFormat="1" ht="12.75" customHeight="1" x14ac:dyDescent="0.2">
      <c r="A36" s="56"/>
      <c r="B36" s="57" t="s">
        <v>54</v>
      </c>
      <c r="C36" s="377">
        <v>1211.8699999999999</v>
      </c>
      <c r="D36" s="377">
        <v>1205.1300000000001</v>
      </c>
      <c r="E36" s="377">
        <v>1214.8499999999999</v>
      </c>
      <c r="F36" s="377">
        <v>1207.74</v>
      </c>
      <c r="G36" s="377">
        <v>1195.4000000000001</v>
      </c>
      <c r="H36" s="377">
        <v>1199.92</v>
      </c>
      <c r="I36" s="377">
        <v>1200.5999999999999</v>
      </c>
      <c r="J36" s="377">
        <v>1222.19</v>
      </c>
      <c r="K36" s="377">
        <v>1227.8599999999999</v>
      </c>
      <c r="L36" s="377">
        <v>1264.96</v>
      </c>
      <c r="M36" s="377">
        <v>1334.18</v>
      </c>
      <c r="N36" s="211"/>
      <c r="O36" s="246"/>
      <c r="P36" s="246"/>
      <c r="Q36" s="246"/>
      <c r="R36" s="246"/>
      <c r="S36" s="246"/>
      <c r="T36" s="246"/>
      <c r="U36" s="246"/>
      <c r="V36" s="246"/>
    </row>
    <row r="37" spans="1:22" s="120" customFormat="1" ht="12.75" customHeight="1" x14ac:dyDescent="0.2">
      <c r="A37" s="55"/>
      <c r="B37" s="57" t="s">
        <v>55</v>
      </c>
      <c r="C37" s="377">
        <v>815.12</v>
      </c>
      <c r="D37" s="377">
        <v>821.21</v>
      </c>
      <c r="E37" s="377">
        <v>830.73</v>
      </c>
      <c r="F37" s="377">
        <v>843.02</v>
      </c>
      <c r="G37" s="377">
        <v>869.83</v>
      </c>
      <c r="H37" s="377">
        <v>900.03</v>
      </c>
      <c r="I37" s="377">
        <v>930.38</v>
      </c>
      <c r="J37" s="377">
        <v>960.84</v>
      </c>
      <c r="K37" s="377">
        <v>983.37</v>
      </c>
      <c r="L37" s="377">
        <v>1016.72</v>
      </c>
      <c r="M37" s="377">
        <v>1075.74</v>
      </c>
      <c r="N37" s="211"/>
      <c r="O37" s="246"/>
      <c r="P37" s="246"/>
      <c r="Q37" s="246"/>
      <c r="R37" s="246"/>
      <c r="S37" s="246"/>
      <c r="T37" s="246"/>
      <c r="U37" s="246"/>
      <c r="V37" s="246"/>
    </row>
    <row r="38" spans="1:22" s="120" customFormat="1" ht="16.5" customHeight="1" x14ac:dyDescent="0.2">
      <c r="A38" s="55" t="s">
        <v>66</v>
      </c>
      <c r="B38" s="53" t="s">
        <v>46</v>
      </c>
      <c r="C38" s="378">
        <v>1220.43</v>
      </c>
      <c r="D38" s="378">
        <v>1170.01</v>
      </c>
      <c r="E38" s="378">
        <v>1185.02</v>
      </c>
      <c r="F38" s="378">
        <v>1181.94</v>
      </c>
      <c r="G38" s="378">
        <v>1181.47</v>
      </c>
      <c r="H38" s="378">
        <v>1177.69</v>
      </c>
      <c r="I38" s="378">
        <v>1219.73</v>
      </c>
      <c r="J38" s="378">
        <v>1280.79</v>
      </c>
      <c r="K38" s="378">
        <v>1291.3499999999999</v>
      </c>
      <c r="L38" s="378">
        <v>1298</v>
      </c>
      <c r="M38" s="378">
        <v>1345.46</v>
      </c>
      <c r="N38" s="211"/>
      <c r="O38" s="246"/>
      <c r="P38" s="246"/>
      <c r="Q38" s="246"/>
      <c r="R38" s="246"/>
      <c r="S38" s="246"/>
      <c r="T38" s="246"/>
      <c r="U38" s="246"/>
      <c r="V38" s="246"/>
    </row>
    <row r="39" spans="1:22" s="120" customFormat="1" ht="12.75" customHeight="1" x14ac:dyDescent="0.2">
      <c r="A39" s="56"/>
      <c r="B39" s="57" t="s">
        <v>54</v>
      </c>
      <c r="C39" s="377">
        <v>1379.79</v>
      </c>
      <c r="D39" s="377">
        <v>1342.71</v>
      </c>
      <c r="E39" s="377">
        <v>1365.22</v>
      </c>
      <c r="F39" s="377">
        <v>1356.01</v>
      </c>
      <c r="G39" s="377">
        <v>1353.73</v>
      </c>
      <c r="H39" s="377">
        <v>1329.78</v>
      </c>
      <c r="I39" s="377">
        <v>1356.39</v>
      </c>
      <c r="J39" s="377">
        <v>1428.29</v>
      </c>
      <c r="K39" s="377">
        <v>1426.24</v>
      </c>
      <c r="L39" s="377">
        <v>1419.42</v>
      </c>
      <c r="M39" s="377">
        <v>1456.5</v>
      </c>
      <c r="N39" s="211"/>
      <c r="O39" s="246"/>
      <c r="P39" s="246"/>
      <c r="Q39" s="246"/>
      <c r="R39" s="246"/>
      <c r="S39" s="246"/>
      <c r="T39" s="246"/>
      <c r="U39" s="246"/>
      <c r="V39" s="246"/>
    </row>
    <row r="40" spans="1:22" s="120" customFormat="1" ht="12.75" customHeight="1" x14ac:dyDescent="0.2">
      <c r="A40" s="55"/>
      <c r="B40" s="57" t="s">
        <v>55</v>
      </c>
      <c r="C40" s="377">
        <v>915.48</v>
      </c>
      <c r="D40" s="377">
        <v>875.04</v>
      </c>
      <c r="E40" s="377">
        <v>894.55</v>
      </c>
      <c r="F40" s="377">
        <v>909.95</v>
      </c>
      <c r="G40" s="377">
        <v>899.85</v>
      </c>
      <c r="H40" s="377">
        <v>929.87</v>
      </c>
      <c r="I40" s="377">
        <v>982.74</v>
      </c>
      <c r="J40" s="377">
        <v>1024.3399999999999</v>
      </c>
      <c r="K40" s="377">
        <v>1065.1300000000001</v>
      </c>
      <c r="L40" s="377">
        <v>1093.93</v>
      </c>
      <c r="M40" s="377">
        <v>1157.69</v>
      </c>
      <c r="N40" s="211"/>
      <c r="O40" s="246"/>
      <c r="P40" s="246"/>
      <c r="Q40" s="246"/>
      <c r="R40" s="246"/>
      <c r="S40" s="246"/>
      <c r="T40" s="246"/>
      <c r="U40" s="246"/>
      <c r="V40" s="246"/>
    </row>
    <row r="41" spans="1:22" s="120" customFormat="1" ht="16.5" customHeight="1" x14ac:dyDescent="0.2">
      <c r="A41" s="55" t="s">
        <v>13</v>
      </c>
      <c r="B41" s="53" t="s">
        <v>46</v>
      </c>
      <c r="C41" s="378">
        <v>1469.55</v>
      </c>
      <c r="D41" s="378">
        <v>1473.79</v>
      </c>
      <c r="E41" s="378">
        <v>1438.46</v>
      </c>
      <c r="F41" s="378">
        <v>1460.64</v>
      </c>
      <c r="G41" s="378">
        <v>1507.09</v>
      </c>
      <c r="H41" s="378">
        <v>1538.69</v>
      </c>
      <c r="I41" s="378">
        <v>919.63</v>
      </c>
      <c r="J41" s="378">
        <v>1018.58</v>
      </c>
      <c r="K41" s="378">
        <v>961.42</v>
      </c>
      <c r="L41" s="378">
        <v>1084.8599999999999</v>
      </c>
      <c r="M41" s="378">
        <v>765</v>
      </c>
      <c r="N41" s="211"/>
      <c r="O41" s="246"/>
      <c r="P41" s="246"/>
      <c r="Q41" s="246"/>
      <c r="R41" s="246"/>
      <c r="S41" s="246"/>
      <c r="T41" s="246"/>
      <c r="U41" s="246"/>
      <c r="V41" s="246"/>
    </row>
    <row r="42" spans="1:22" s="120" customFormat="1" ht="12.75" customHeight="1" x14ac:dyDescent="0.2">
      <c r="A42" s="56"/>
      <c r="B42" s="57" t="s">
        <v>54</v>
      </c>
      <c r="C42" s="377">
        <v>1631.24</v>
      </c>
      <c r="D42" s="377">
        <v>1670.25</v>
      </c>
      <c r="E42" s="377">
        <v>1597.76</v>
      </c>
      <c r="F42" s="377">
        <v>1632.89</v>
      </c>
      <c r="G42" s="377">
        <v>1681.05</v>
      </c>
      <c r="H42" s="377">
        <v>1715.21</v>
      </c>
      <c r="I42" s="377">
        <v>937.33</v>
      </c>
      <c r="J42" s="377">
        <v>1041.0899999999999</v>
      </c>
      <c r="K42" s="377">
        <v>988.09</v>
      </c>
      <c r="L42" s="377">
        <v>1133.52</v>
      </c>
      <c r="M42" s="377">
        <v>765</v>
      </c>
      <c r="N42" s="211"/>
      <c r="O42" s="246"/>
      <c r="P42" s="246"/>
      <c r="Q42" s="246"/>
      <c r="R42" s="246"/>
      <c r="S42" s="246"/>
      <c r="T42" s="246"/>
      <c r="U42" s="246"/>
      <c r="V42" s="246"/>
    </row>
    <row r="43" spans="1:22" s="120" customFormat="1" ht="12.75" customHeight="1" x14ac:dyDescent="0.2">
      <c r="A43" s="19"/>
      <c r="B43" s="59" t="s">
        <v>55</v>
      </c>
      <c r="C43" s="379">
        <v>1098.3</v>
      </c>
      <c r="D43" s="379">
        <v>1081.3</v>
      </c>
      <c r="E43" s="379">
        <v>1130.6600000000001</v>
      </c>
      <c r="F43" s="379">
        <v>1108.42</v>
      </c>
      <c r="G43" s="379">
        <v>1155.74</v>
      </c>
      <c r="H43" s="379">
        <v>1159.8499999999999</v>
      </c>
      <c r="I43" s="379">
        <v>904.54</v>
      </c>
      <c r="J43" s="379">
        <v>988.36</v>
      </c>
      <c r="K43" s="379">
        <v>934.2</v>
      </c>
      <c r="L43" s="379">
        <v>1021.53</v>
      </c>
      <c r="M43" s="458" t="s">
        <v>381</v>
      </c>
      <c r="N43" s="211"/>
      <c r="O43" s="246"/>
      <c r="P43" s="246"/>
      <c r="Q43" s="246"/>
      <c r="R43" s="246"/>
      <c r="S43" s="246"/>
      <c r="T43" s="246"/>
      <c r="U43" s="246"/>
      <c r="V43" s="246"/>
    </row>
    <row r="44" spans="1:22" s="249" customFormat="1" ht="15" customHeight="1" x14ac:dyDescent="0.2">
      <c r="A44" s="21" t="s">
        <v>137</v>
      </c>
      <c r="B44" s="239"/>
      <c r="C44" s="86"/>
      <c r="D44" s="86"/>
      <c r="E44" s="216"/>
      <c r="F44" s="216"/>
      <c r="G44" s="216"/>
      <c r="H44" s="216"/>
      <c r="I44" s="216"/>
      <c r="J44" s="216"/>
      <c r="K44" s="216"/>
      <c r="L44" s="216"/>
      <c r="M44" s="216"/>
      <c r="N44" s="260"/>
    </row>
    <row r="45" spans="1:22" s="236" customFormat="1" ht="21.75" customHeight="1" x14ac:dyDescent="0.2">
      <c r="A45" s="487" t="s">
        <v>101</v>
      </c>
      <c r="B45" s="487"/>
      <c r="C45" s="487"/>
      <c r="D45" s="487"/>
      <c r="E45" s="487"/>
      <c r="F45" s="487"/>
      <c r="G45" s="487"/>
      <c r="H45" s="487"/>
      <c r="I45" s="487"/>
      <c r="J45" s="487"/>
      <c r="K45" s="487"/>
      <c r="L45" s="487"/>
      <c r="M45" s="487"/>
      <c r="N45" s="261"/>
    </row>
  </sheetData>
  <mergeCells count="2">
    <mergeCell ref="A45:M45"/>
    <mergeCell ref="A1:M1"/>
  </mergeCells>
  <conditionalFormatting sqref="A45 C3 A1 G44 A46:B1048576 A2:B42 B44 W5:XFD43 C8:M43 N1:XFD4 N5:N1048576 O44:XFD1048576">
    <cfRule type="cellIs" dxfId="586" priority="198" operator="equal">
      <formula>0</formula>
    </cfRule>
  </conditionalFormatting>
  <conditionalFormatting sqref="C2 C46:C1048576 C4 C44">
    <cfRule type="cellIs" dxfId="585" priority="197" operator="equal">
      <formula>0</formula>
    </cfRule>
  </conditionalFormatting>
  <conditionalFormatting sqref="A43">
    <cfRule type="cellIs" dxfId="584" priority="185" operator="equal">
      <formula>0</formula>
    </cfRule>
  </conditionalFormatting>
  <conditionalFormatting sqref="B43">
    <cfRule type="cellIs" dxfId="583" priority="184" operator="equal">
      <formula>0</formula>
    </cfRule>
  </conditionalFormatting>
  <conditionalFormatting sqref="A44">
    <cfRule type="cellIs" dxfId="582" priority="182" operator="equal">
      <formula>0</formula>
    </cfRule>
  </conditionalFormatting>
  <conditionalFormatting sqref="H3">
    <cfRule type="cellIs" dxfId="581" priority="181" operator="equal">
      <formula>0</formula>
    </cfRule>
  </conditionalFormatting>
  <conditionalFormatting sqref="D2 D46:D1048576 D4 D44">
    <cfRule type="cellIs" dxfId="580" priority="180" operator="equal">
      <formula>0</formula>
    </cfRule>
  </conditionalFormatting>
  <conditionalFormatting sqref="G2 G46:G1048576">
    <cfRule type="cellIs" dxfId="579" priority="179" operator="equal">
      <formula>0</formula>
    </cfRule>
  </conditionalFormatting>
  <conditionalFormatting sqref="E44">
    <cfRule type="cellIs" dxfId="578" priority="164" operator="equal">
      <formula>0</formula>
    </cfRule>
  </conditionalFormatting>
  <conditionalFormatting sqref="E2 E46:E1048576 E4:G4">
    <cfRule type="cellIs" dxfId="577" priority="163" operator="equal">
      <formula>0</formula>
    </cfRule>
  </conditionalFormatting>
  <conditionalFormatting sqref="F44">
    <cfRule type="cellIs" dxfId="576" priority="132" operator="equal">
      <formula>0</formula>
    </cfRule>
  </conditionalFormatting>
  <conditionalFormatting sqref="F2 F46:F1048576">
    <cfRule type="cellIs" dxfId="575" priority="131" operator="equal">
      <formula>0</formula>
    </cfRule>
  </conditionalFormatting>
  <conditionalFormatting sqref="H44">
    <cfRule type="cellIs" dxfId="574" priority="116" operator="equal">
      <formula>0</formula>
    </cfRule>
  </conditionalFormatting>
  <conditionalFormatting sqref="H2 H46:H1048576">
    <cfRule type="cellIs" dxfId="573" priority="115" operator="equal">
      <formula>0</formula>
    </cfRule>
  </conditionalFormatting>
  <conditionalFormatting sqref="H4">
    <cfRule type="cellIs" dxfId="572" priority="114" operator="equal">
      <formula>0</formula>
    </cfRule>
  </conditionalFormatting>
  <conditionalFormatting sqref="I3">
    <cfRule type="cellIs" dxfId="571" priority="99" operator="equal">
      <formula>0</formula>
    </cfRule>
  </conditionalFormatting>
  <conditionalFormatting sqref="I44">
    <cfRule type="cellIs" dxfId="570" priority="98" operator="equal">
      <formula>0</formula>
    </cfRule>
  </conditionalFormatting>
  <conditionalFormatting sqref="I2 I46:I1048576">
    <cfRule type="cellIs" dxfId="569" priority="97" operator="equal">
      <formula>0</formula>
    </cfRule>
  </conditionalFormatting>
  <conditionalFormatting sqref="I4">
    <cfRule type="cellIs" dxfId="568" priority="96" operator="equal">
      <formula>0</formula>
    </cfRule>
  </conditionalFormatting>
  <conditionalFormatting sqref="J3">
    <cfRule type="cellIs" dxfId="567" priority="79" operator="equal">
      <formula>0</formula>
    </cfRule>
  </conditionalFormatting>
  <conditionalFormatting sqref="J44">
    <cfRule type="cellIs" dxfId="566" priority="78" operator="equal">
      <formula>0</formula>
    </cfRule>
  </conditionalFormatting>
  <conditionalFormatting sqref="J2 J46:J1048576">
    <cfRule type="cellIs" dxfId="565" priority="77" operator="equal">
      <formula>0</formula>
    </cfRule>
  </conditionalFormatting>
  <conditionalFormatting sqref="J4">
    <cfRule type="cellIs" dxfId="564" priority="76" operator="equal">
      <formula>0</formula>
    </cfRule>
  </conditionalFormatting>
  <conditionalFormatting sqref="K3">
    <cfRule type="cellIs" dxfId="563" priority="56" operator="equal">
      <formula>0</formula>
    </cfRule>
  </conditionalFormatting>
  <conditionalFormatting sqref="K44">
    <cfRule type="cellIs" dxfId="562" priority="55" operator="equal">
      <formula>0</formula>
    </cfRule>
  </conditionalFormatting>
  <conditionalFormatting sqref="K2 K46:K1048576">
    <cfRule type="cellIs" dxfId="561" priority="54" operator="equal">
      <formula>0</formula>
    </cfRule>
  </conditionalFormatting>
  <conditionalFormatting sqref="K4">
    <cfRule type="cellIs" dxfId="560" priority="53" operator="equal">
      <formula>0</formula>
    </cfRule>
  </conditionalFormatting>
  <conditionalFormatting sqref="L3">
    <cfRule type="cellIs" dxfId="559" priority="37" operator="equal">
      <formula>0</formula>
    </cfRule>
  </conditionalFormatting>
  <conditionalFormatting sqref="L44">
    <cfRule type="cellIs" dxfId="558" priority="36" operator="equal">
      <formula>0</formula>
    </cfRule>
  </conditionalFormatting>
  <conditionalFormatting sqref="L2 L46:L1048576">
    <cfRule type="cellIs" dxfId="557" priority="35" operator="equal">
      <formula>0</formula>
    </cfRule>
  </conditionalFormatting>
  <conditionalFormatting sqref="L4">
    <cfRule type="cellIs" dxfId="556" priority="34" operator="equal">
      <formula>0</formula>
    </cfRule>
  </conditionalFormatting>
  <conditionalFormatting sqref="M3">
    <cfRule type="cellIs" dxfId="555" priority="18" operator="equal">
      <formula>0</formula>
    </cfRule>
  </conditionalFormatting>
  <conditionalFormatting sqref="M44">
    <cfRule type="cellIs" dxfId="554" priority="17" operator="equal">
      <formula>0</formula>
    </cfRule>
  </conditionalFormatting>
  <conditionalFormatting sqref="M2 M46:M1048576">
    <cfRule type="cellIs" dxfId="553" priority="16" operator="equal">
      <formula>0</formula>
    </cfRule>
  </conditionalFormatting>
  <conditionalFormatting sqref="M4">
    <cfRule type="cellIs" dxfId="552" priority="15" operator="equal">
      <formula>0</formula>
    </cfRule>
  </conditionalFormatting>
  <printOptions horizontalCentered="1"/>
  <pageMargins left="0.27559055118110237" right="0.27559055118110237" top="1.7716535433070868" bottom="0.47244094488188981" header="0.19685039370078741" footer="0.19685039370078741"/>
  <pageSetup paperSize="9" orientation="portrait" r:id="rId1"/>
  <headerFooter>
    <oddHeader>&amp;C&amp;G</oddHeader>
  </headerFooter>
  <drawing r:id="rId2"/>
  <legacyDrawingHF r:id="rId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Folha24">
    <tabColor indexed="26"/>
    <pageSetUpPr fitToPage="1"/>
  </sheetPr>
  <dimension ref="A1:AB33"/>
  <sheetViews>
    <sheetView showGridLines="0" zoomScaleNormal="100" workbookViewId="0">
      <selection sqref="A1:M1"/>
    </sheetView>
  </sheetViews>
  <sheetFormatPr defaultColWidth="9.140625" defaultRowHeight="11.25" x14ac:dyDescent="0.2"/>
  <cols>
    <col min="1" max="1" width="24.28515625" style="128" customWidth="1"/>
    <col min="2" max="2" width="2.140625" style="137" customWidth="1"/>
    <col min="3" max="13" width="6.42578125" style="138" customWidth="1"/>
    <col min="14" max="16384" width="9.140625" style="128"/>
  </cols>
  <sheetData>
    <row r="1" spans="1:28" s="262" customFormat="1" ht="28.5" customHeight="1" x14ac:dyDescent="0.2">
      <c r="A1" s="489" t="s">
        <v>354</v>
      </c>
      <c r="B1" s="489"/>
      <c r="C1" s="489"/>
      <c r="D1" s="489"/>
      <c r="E1" s="489"/>
      <c r="F1" s="489"/>
      <c r="G1" s="489"/>
      <c r="H1" s="489"/>
      <c r="I1" s="489"/>
      <c r="J1" s="489"/>
      <c r="K1" s="489"/>
      <c r="L1" s="489"/>
      <c r="M1" s="489"/>
    </row>
    <row r="2" spans="1:28" s="257" customFormat="1" ht="15" customHeight="1" x14ac:dyDescent="0.2">
      <c r="A2" s="238"/>
      <c r="B2" s="263"/>
      <c r="C2" s="238"/>
      <c r="D2" s="238"/>
      <c r="E2" s="238"/>
      <c r="F2" s="238"/>
      <c r="G2" s="238"/>
      <c r="H2" s="238"/>
      <c r="I2" s="238"/>
      <c r="J2" s="238"/>
      <c r="K2" s="238"/>
      <c r="L2" s="238"/>
      <c r="M2" s="238"/>
    </row>
    <row r="3" spans="1:28" s="257" customFormat="1" ht="15" customHeight="1" x14ac:dyDescent="0.2">
      <c r="A3" s="238" t="s">
        <v>14</v>
      </c>
      <c r="B3" s="263"/>
      <c r="C3" s="219"/>
      <c r="D3" s="219"/>
      <c r="E3" s="219"/>
      <c r="F3" s="300"/>
      <c r="G3" s="219"/>
      <c r="H3" s="307"/>
      <c r="I3" s="320"/>
      <c r="J3" s="320"/>
      <c r="K3" s="320"/>
      <c r="L3" s="320"/>
      <c r="M3" s="320" t="s">
        <v>69</v>
      </c>
      <c r="O3" s="380"/>
      <c r="P3" s="380"/>
      <c r="Q3" s="380"/>
      <c r="R3" s="380"/>
      <c r="S3" s="380"/>
      <c r="T3" s="380"/>
      <c r="U3" s="380"/>
      <c r="V3" s="380"/>
      <c r="W3" s="380"/>
      <c r="X3" s="380"/>
      <c r="Y3" s="380"/>
      <c r="Z3" s="380"/>
      <c r="AA3" s="380"/>
      <c r="AB3" s="380"/>
    </row>
    <row r="4" spans="1:28" s="257" customFormat="1" ht="28.5" customHeight="1" thickBot="1" x14ac:dyDescent="0.25">
      <c r="A4" s="105"/>
      <c r="B4" s="264"/>
      <c r="C4" s="242">
        <v>2013</v>
      </c>
      <c r="D4" s="242">
        <v>2014</v>
      </c>
      <c r="E4" s="242">
        <v>2015</v>
      </c>
      <c r="F4" s="242">
        <v>2016</v>
      </c>
      <c r="G4" s="242">
        <v>2017</v>
      </c>
      <c r="H4" s="242">
        <v>2018</v>
      </c>
      <c r="I4" s="242">
        <v>2019</v>
      </c>
      <c r="J4" s="242">
        <v>2020</v>
      </c>
      <c r="K4" s="242">
        <v>2021</v>
      </c>
      <c r="L4" s="242">
        <v>2022</v>
      </c>
      <c r="M4" s="242">
        <v>2023</v>
      </c>
      <c r="O4" s="380"/>
      <c r="P4" s="380"/>
      <c r="Q4" s="376"/>
      <c r="R4" s="376"/>
      <c r="S4" s="376"/>
      <c r="T4" s="376"/>
      <c r="U4" s="376"/>
      <c r="V4" s="376"/>
      <c r="W4" s="376"/>
      <c r="X4" s="376"/>
      <c r="Y4" s="376"/>
      <c r="Z4" s="376"/>
      <c r="AA4" s="376"/>
      <c r="AB4" s="380"/>
    </row>
    <row r="5" spans="1:28" s="257" customFormat="1" ht="20.25" customHeight="1" thickTop="1" x14ac:dyDescent="0.2">
      <c r="A5" s="232" t="s">
        <v>12</v>
      </c>
      <c r="B5" s="330" t="s">
        <v>46</v>
      </c>
      <c r="C5" s="280">
        <v>912.18</v>
      </c>
      <c r="D5" s="280">
        <v>909.49</v>
      </c>
      <c r="E5" s="280">
        <v>913.93</v>
      </c>
      <c r="F5" s="280">
        <v>924.94</v>
      </c>
      <c r="G5" s="280">
        <v>943</v>
      </c>
      <c r="H5" s="280">
        <v>970.42</v>
      </c>
      <c r="I5" s="280">
        <v>1005.09</v>
      </c>
      <c r="J5" s="280">
        <v>1041.99</v>
      </c>
      <c r="K5" s="280">
        <v>1082.77</v>
      </c>
      <c r="L5" s="280">
        <v>1143.45</v>
      </c>
      <c r="M5" s="280">
        <v>1219.8699999999999</v>
      </c>
      <c r="O5" s="380"/>
      <c r="P5" s="380"/>
      <c r="Q5" s="380"/>
      <c r="R5" s="380"/>
      <c r="S5" s="380"/>
      <c r="T5" s="380"/>
      <c r="U5" s="380"/>
      <c r="V5" s="380"/>
      <c r="W5" s="380"/>
      <c r="X5" s="380"/>
      <c r="Y5" s="380"/>
      <c r="Z5" s="380"/>
      <c r="AA5" s="380"/>
      <c r="AB5" s="380"/>
    </row>
    <row r="6" spans="1:28" s="257" customFormat="1" ht="15" customHeight="1" x14ac:dyDescent="0.2">
      <c r="A6" s="238"/>
      <c r="B6" s="330" t="s">
        <v>54</v>
      </c>
      <c r="C6" s="280">
        <v>993.79</v>
      </c>
      <c r="D6" s="280">
        <v>985.02</v>
      </c>
      <c r="E6" s="280">
        <v>990.05</v>
      </c>
      <c r="F6" s="280">
        <v>997.38</v>
      </c>
      <c r="G6" s="280">
        <v>1012.25</v>
      </c>
      <c r="H6" s="280">
        <v>1039.08</v>
      </c>
      <c r="I6" s="280">
        <v>1073.82</v>
      </c>
      <c r="J6" s="280">
        <v>1109.21</v>
      </c>
      <c r="K6" s="280">
        <v>1152.24</v>
      </c>
      <c r="L6" s="280">
        <v>1217.33</v>
      </c>
      <c r="M6" s="280">
        <v>1294.03</v>
      </c>
    </row>
    <row r="7" spans="1:28" s="257" customFormat="1" ht="15" customHeight="1" x14ac:dyDescent="0.2">
      <c r="A7" s="238"/>
      <c r="B7" s="330" t="s">
        <v>55</v>
      </c>
      <c r="C7" s="280">
        <v>816.21</v>
      </c>
      <c r="D7" s="280">
        <v>820.25</v>
      </c>
      <c r="E7" s="280">
        <v>824.99</v>
      </c>
      <c r="F7" s="280">
        <v>840.26</v>
      </c>
      <c r="G7" s="280">
        <v>861.17</v>
      </c>
      <c r="H7" s="280">
        <v>888.56</v>
      </c>
      <c r="I7" s="280">
        <v>922.63</v>
      </c>
      <c r="J7" s="280">
        <v>960.27</v>
      </c>
      <c r="K7" s="280">
        <v>999.33</v>
      </c>
      <c r="L7" s="280">
        <v>1054.3599999999999</v>
      </c>
      <c r="M7" s="280">
        <v>1129.6400000000001</v>
      </c>
    </row>
    <row r="8" spans="1:28" s="257" customFormat="1" ht="20.25" customHeight="1" x14ac:dyDescent="0.2">
      <c r="A8" s="238" t="s">
        <v>49</v>
      </c>
      <c r="B8" s="330" t="s">
        <v>46</v>
      </c>
      <c r="C8" s="280">
        <v>2060.3200000000002</v>
      </c>
      <c r="D8" s="280">
        <v>2040.59</v>
      </c>
      <c r="E8" s="280">
        <v>2042.63</v>
      </c>
      <c r="F8" s="280">
        <v>2042.11</v>
      </c>
      <c r="G8" s="280">
        <v>2057.33</v>
      </c>
      <c r="H8" s="280">
        <v>2079.73</v>
      </c>
      <c r="I8" s="280">
        <v>2104.34</v>
      </c>
      <c r="J8" s="280">
        <v>2116.66</v>
      </c>
      <c r="K8" s="280">
        <v>2148.96</v>
      </c>
      <c r="L8" s="280">
        <v>2260.27</v>
      </c>
      <c r="M8" s="280">
        <v>2373.94</v>
      </c>
    </row>
    <row r="9" spans="1:28" s="233" customFormat="1" ht="15" customHeight="1" x14ac:dyDescent="0.2">
      <c r="A9" s="241"/>
      <c r="B9" s="331" t="s">
        <v>54</v>
      </c>
      <c r="C9" s="374">
        <v>2330.2199999999998</v>
      </c>
      <c r="D9" s="374">
        <v>2309.1799999999998</v>
      </c>
      <c r="E9" s="374">
        <v>2316.87</v>
      </c>
      <c r="F9" s="374">
        <v>2318.81</v>
      </c>
      <c r="G9" s="374">
        <v>2339.4699999999998</v>
      </c>
      <c r="H9" s="374">
        <v>2364.11</v>
      </c>
      <c r="I9" s="374">
        <v>2384.6799999999998</v>
      </c>
      <c r="J9" s="374">
        <v>2391.21</v>
      </c>
      <c r="K9" s="374">
        <v>2428.31</v>
      </c>
      <c r="L9" s="374">
        <v>2558.3000000000002</v>
      </c>
      <c r="M9" s="374">
        <v>2702.18</v>
      </c>
    </row>
    <row r="10" spans="1:28" s="233" customFormat="1" ht="15" customHeight="1" x14ac:dyDescent="0.2">
      <c r="A10" s="241"/>
      <c r="B10" s="331" t="s">
        <v>55</v>
      </c>
      <c r="C10" s="374">
        <v>1714.71</v>
      </c>
      <c r="D10" s="374">
        <v>1702.62</v>
      </c>
      <c r="E10" s="374">
        <v>1705.89</v>
      </c>
      <c r="F10" s="374">
        <v>1710.84</v>
      </c>
      <c r="G10" s="374">
        <v>1722.33</v>
      </c>
      <c r="H10" s="374">
        <v>1746.3</v>
      </c>
      <c r="I10" s="374">
        <v>1777.19</v>
      </c>
      <c r="J10" s="374">
        <v>1799.18</v>
      </c>
      <c r="K10" s="374">
        <v>1832.68</v>
      </c>
      <c r="L10" s="374">
        <v>1914.19</v>
      </c>
      <c r="M10" s="374">
        <v>1999.71</v>
      </c>
    </row>
    <row r="11" spans="1:28" s="257" customFormat="1" ht="20.25" customHeight="1" x14ac:dyDescent="0.2">
      <c r="A11" s="238" t="s">
        <v>50</v>
      </c>
      <c r="B11" s="330" t="s">
        <v>46</v>
      </c>
      <c r="C11" s="280">
        <v>1425.22</v>
      </c>
      <c r="D11" s="280">
        <v>1411.9</v>
      </c>
      <c r="E11" s="280">
        <v>1422.35</v>
      </c>
      <c r="F11" s="280">
        <v>1428.87</v>
      </c>
      <c r="G11" s="280">
        <v>1439.33</v>
      </c>
      <c r="H11" s="280">
        <v>1460.73</v>
      </c>
      <c r="I11" s="280">
        <v>1484.6</v>
      </c>
      <c r="J11" s="280">
        <v>1490.62</v>
      </c>
      <c r="K11" s="280">
        <v>1519.56</v>
      </c>
      <c r="L11" s="280">
        <v>1620.26</v>
      </c>
      <c r="M11" s="280">
        <v>1735.82</v>
      </c>
    </row>
    <row r="12" spans="1:28" s="233" customFormat="1" ht="15" customHeight="1" x14ac:dyDescent="0.2">
      <c r="A12" s="241"/>
      <c r="B12" s="331" t="s">
        <v>54</v>
      </c>
      <c r="C12" s="374">
        <v>1531.98</v>
      </c>
      <c r="D12" s="374">
        <v>1510.77</v>
      </c>
      <c r="E12" s="374">
        <v>1523.32</v>
      </c>
      <c r="F12" s="374">
        <v>1525.48</v>
      </c>
      <c r="G12" s="374">
        <v>1538.7</v>
      </c>
      <c r="H12" s="374">
        <v>1560.48</v>
      </c>
      <c r="I12" s="374">
        <v>1591.61</v>
      </c>
      <c r="J12" s="374">
        <v>1597.2</v>
      </c>
      <c r="K12" s="374">
        <v>1632.07</v>
      </c>
      <c r="L12" s="374">
        <v>1748.11</v>
      </c>
      <c r="M12" s="374">
        <v>1872.23</v>
      </c>
    </row>
    <row r="13" spans="1:28" s="233" customFormat="1" ht="15" customHeight="1" x14ac:dyDescent="0.2">
      <c r="A13" s="241"/>
      <c r="B13" s="331" t="s">
        <v>55</v>
      </c>
      <c r="C13" s="374">
        <v>1304.94</v>
      </c>
      <c r="D13" s="374">
        <v>1300.3499999999999</v>
      </c>
      <c r="E13" s="374">
        <v>1311.12</v>
      </c>
      <c r="F13" s="374">
        <v>1323.46</v>
      </c>
      <c r="G13" s="374">
        <v>1330.76</v>
      </c>
      <c r="H13" s="374">
        <v>1351.69</v>
      </c>
      <c r="I13" s="374">
        <v>1371.16</v>
      </c>
      <c r="J13" s="374">
        <v>1377.46</v>
      </c>
      <c r="K13" s="374">
        <v>1399.77</v>
      </c>
      <c r="L13" s="374">
        <v>1481.46</v>
      </c>
      <c r="M13" s="374">
        <v>1585.82</v>
      </c>
    </row>
    <row r="14" spans="1:28" s="257" customFormat="1" ht="20.25" customHeight="1" x14ac:dyDescent="0.2">
      <c r="A14" s="238" t="s">
        <v>71</v>
      </c>
      <c r="B14" s="330" t="s">
        <v>46</v>
      </c>
      <c r="C14" s="280">
        <v>1278.81</v>
      </c>
      <c r="D14" s="280">
        <v>1286.72</v>
      </c>
      <c r="E14" s="280">
        <v>1298.54</v>
      </c>
      <c r="F14" s="280">
        <v>1318.37</v>
      </c>
      <c r="G14" s="280">
        <v>1335.53</v>
      </c>
      <c r="H14" s="280">
        <v>1356.05</v>
      </c>
      <c r="I14" s="280">
        <v>1405.33</v>
      </c>
      <c r="J14" s="280">
        <v>1444.54</v>
      </c>
      <c r="K14" s="280">
        <v>1489.21</v>
      </c>
      <c r="L14" s="280">
        <v>1561.37</v>
      </c>
      <c r="M14" s="280">
        <v>1651.96</v>
      </c>
    </row>
    <row r="15" spans="1:28" s="233" customFormat="1" ht="15" customHeight="1" x14ac:dyDescent="0.2">
      <c r="A15" s="241"/>
      <c r="B15" s="331" t="s">
        <v>54</v>
      </c>
      <c r="C15" s="374">
        <v>1316.52</v>
      </c>
      <c r="D15" s="374">
        <v>1324.49</v>
      </c>
      <c r="E15" s="374">
        <v>1337.21</v>
      </c>
      <c r="F15" s="374">
        <v>1360.2</v>
      </c>
      <c r="G15" s="374">
        <v>1373.74</v>
      </c>
      <c r="H15" s="374">
        <v>1400.55</v>
      </c>
      <c r="I15" s="374">
        <v>1449.64</v>
      </c>
      <c r="J15" s="374">
        <v>1490.41</v>
      </c>
      <c r="K15" s="374">
        <v>1535.87</v>
      </c>
      <c r="L15" s="374">
        <v>1609.69</v>
      </c>
      <c r="M15" s="374">
        <v>1701.91</v>
      </c>
    </row>
    <row r="16" spans="1:28" s="233" customFormat="1" ht="15" customHeight="1" x14ac:dyDescent="0.2">
      <c r="A16" s="241"/>
      <c r="B16" s="331" t="s">
        <v>55</v>
      </c>
      <c r="C16" s="374">
        <v>1210.3900000000001</v>
      </c>
      <c r="D16" s="374">
        <v>1219.03</v>
      </c>
      <c r="E16" s="374">
        <v>1230.75</v>
      </c>
      <c r="F16" s="374">
        <v>1247.82</v>
      </c>
      <c r="G16" s="374">
        <v>1272.5999999999999</v>
      </c>
      <c r="H16" s="374">
        <v>1283.8699999999999</v>
      </c>
      <c r="I16" s="374">
        <v>1330.71</v>
      </c>
      <c r="J16" s="374">
        <v>1366.73</v>
      </c>
      <c r="K16" s="374">
        <v>1411.97</v>
      </c>
      <c r="L16" s="374">
        <v>1484.75</v>
      </c>
      <c r="M16" s="374">
        <v>1574.82</v>
      </c>
    </row>
    <row r="17" spans="1:13" s="257" customFormat="1" ht="20.25" customHeight="1" x14ac:dyDescent="0.2">
      <c r="A17" s="238" t="s">
        <v>70</v>
      </c>
      <c r="B17" s="330" t="s">
        <v>46</v>
      </c>
      <c r="C17" s="280">
        <v>1156.99</v>
      </c>
      <c r="D17" s="280">
        <v>1139.3499999999999</v>
      </c>
      <c r="E17" s="280">
        <v>1149.42</v>
      </c>
      <c r="F17" s="280">
        <v>1144.23</v>
      </c>
      <c r="G17" s="280">
        <v>1150.46</v>
      </c>
      <c r="H17" s="280">
        <v>1170.1199999999999</v>
      </c>
      <c r="I17" s="280">
        <v>1165.3699999999999</v>
      </c>
      <c r="J17" s="280">
        <v>1182.19</v>
      </c>
      <c r="K17" s="280">
        <v>1197.56</v>
      </c>
      <c r="L17" s="280">
        <v>1245.69</v>
      </c>
      <c r="M17" s="280">
        <v>1334.45</v>
      </c>
    </row>
    <row r="18" spans="1:13" s="233" customFormat="1" ht="15" customHeight="1" x14ac:dyDescent="0.2">
      <c r="A18" s="241"/>
      <c r="B18" s="331" t="s">
        <v>54</v>
      </c>
      <c r="C18" s="374">
        <v>1255.2</v>
      </c>
      <c r="D18" s="374">
        <v>1228.08</v>
      </c>
      <c r="E18" s="374">
        <v>1255.19</v>
      </c>
      <c r="F18" s="374">
        <v>1253.52</v>
      </c>
      <c r="G18" s="374">
        <v>1259.5999999999999</v>
      </c>
      <c r="H18" s="374">
        <v>1281.42</v>
      </c>
      <c r="I18" s="374">
        <v>1260.44</v>
      </c>
      <c r="J18" s="374">
        <v>1284.72</v>
      </c>
      <c r="K18" s="374">
        <v>1304.53</v>
      </c>
      <c r="L18" s="374">
        <v>1348.41</v>
      </c>
      <c r="M18" s="374">
        <v>1437.35</v>
      </c>
    </row>
    <row r="19" spans="1:13" s="233" customFormat="1" ht="15" customHeight="1" x14ac:dyDescent="0.2">
      <c r="A19" s="241"/>
      <c r="B19" s="331" t="s">
        <v>55</v>
      </c>
      <c r="C19" s="374">
        <v>1052.32</v>
      </c>
      <c r="D19" s="374">
        <v>1046.44</v>
      </c>
      <c r="E19" s="374">
        <v>1041.9100000000001</v>
      </c>
      <c r="F19" s="374">
        <v>1033.3499999999999</v>
      </c>
      <c r="G19" s="374">
        <v>1038.5</v>
      </c>
      <c r="H19" s="374">
        <v>1056.81</v>
      </c>
      <c r="I19" s="374">
        <v>1066</v>
      </c>
      <c r="J19" s="374">
        <v>1075.79</v>
      </c>
      <c r="K19" s="374">
        <v>1089.94</v>
      </c>
      <c r="L19" s="374">
        <v>1138.8</v>
      </c>
      <c r="M19" s="374">
        <v>1225.3</v>
      </c>
    </row>
    <row r="20" spans="1:13" s="257" customFormat="1" ht="20.25" customHeight="1" x14ac:dyDescent="0.2">
      <c r="A20" s="238" t="s">
        <v>51</v>
      </c>
      <c r="B20" s="330" t="s">
        <v>46</v>
      </c>
      <c r="C20" s="280">
        <v>723.83</v>
      </c>
      <c r="D20" s="280">
        <v>725.06</v>
      </c>
      <c r="E20" s="280">
        <v>729.84</v>
      </c>
      <c r="F20" s="280">
        <v>737.74</v>
      </c>
      <c r="G20" s="280">
        <v>742.75</v>
      </c>
      <c r="H20" s="280">
        <v>765.76</v>
      </c>
      <c r="I20" s="280">
        <v>809.49</v>
      </c>
      <c r="J20" s="280">
        <v>837.73</v>
      </c>
      <c r="K20" s="280">
        <v>867.55</v>
      </c>
      <c r="L20" s="280">
        <v>914.26</v>
      </c>
      <c r="M20" s="280">
        <v>976.9</v>
      </c>
    </row>
    <row r="21" spans="1:13" s="233" customFormat="1" ht="15" customHeight="1" x14ac:dyDescent="0.2">
      <c r="A21" s="241"/>
      <c r="B21" s="331" t="s">
        <v>54</v>
      </c>
      <c r="C21" s="374">
        <v>756.74</v>
      </c>
      <c r="D21" s="374">
        <v>755.75</v>
      </c>
      <c r="E21" s="374">
        <v>762.14</v>
      </c>
      <c r="F21" s="374">
        <v>768.86</v>
      </c>
      <c r="G21" s="374">
        <v>774.33</v>
      </c>
      <c r="H21" s="374">
        <v>798.21</v>
      </c>
      <c r="I21" s="374">
        <v>840.48</v>
      </c>
      <c r="J21" s="374">
        <v>866.46</v>
      </c>
      <c r="K21" s="374">
        <v>897.9</v>
      </c>
      <c r="L21" s="374">
        <v>944.17</v>
      </c>
      <c r="M21" s="374">
        <v>1006.52</v>
      </c>
    </row>
    <row r="22" spans="1:13" s="233" customFormat="1" ht="15" customHeight="1" x14ac:dyDescent="0.2">
      <c r="A22" s="241"/>
      <c r="B22" s="331" t="s">
        <v>55</v>
      </c>
      <c r="C22" s="374">
        <v>676.15</v>
      </c>
      <c r="D22" s="374">
        <v>680.56</v>
      </c>
      <c r="E22" s="374">
        <v>682.7</v>
      </c>
      <c r="F22" s="374">
        <v>692.64</v>
      </c>
      <c r="G22" s="374">
        <v>698.75</v>
      </c>
      <c r="H22" s="374">
        <v>720.02</v>
      </c>
      <c r="I22" s="374">
        <v>764.19</v>
      </c>
      <c r="J22" s="374">
        <v>794.98</v>
      </c>
      <c r="K22" s="374">
        <v>823.41</v>
      </c>
      <c r="L22" s="374">
        <v>871.09</v>
      </c>
      <c r="M22" s="374">
        <v>933.93</v>
      </c>
    </row>
    <row r="23" spans="1:13" s="257" customFormat="1" ht="20.25" customHeight="1" x14ac:dyDescent="0.2">
      <c r="A23" s="238" t="s">
        <v>72</v>
      </c>
      <c r="B23" s="330" t="s">
        <v>46</v>
      </c>
      <c r="C23" s="280">
        <v>588.35</v>
      </c>
      <c r="D23" s="280">
        <v>599.25</v>
      </c>
      <c r="E23" s="280">
        <v>599.55999999999995</v>
      </c>
      <c r="F23" s="280">
        <v>613.83000000000004</v>
      </c>
      <c r="G23" s="280">
        <v>645.88</v>
      </c>
      <c r="H23" s="280">
        <v>669.7</v>
      </c>
      <c r="I23" s="280">
        <v>697.76</v>
      </c>
      <c r="J23" s="280">
        <v>724.7</v>
      </c>
      <c r="K23" s="280">
        <v>762.49</v>
      </c>
      <c r="L23" s="280">
        <v>805.44</v>
      </c>
      <c r="M23" s="280">
        <v>852.76</v>
      </c>
    </row>
    <row r="24" spans="1:13" s="233" customFormat="1" ht="15" customHeight="1" x14ac:dyDescent="0.2">
      <c r="A24" s="241"/>
      <c r="B24" s="331" t="s">
        <v>54</v>
      </c>
      <c r="C24" s="374">
        <v>629.96</v>
      </c>
      <c r="D24" s="374">
        <v>640.07000000000005</v>
      </c>
      <c r="E24" s="374">
        <v>635.4</v>
      </c>
      <c r="F24" s="374">
        <v>647.95000000000005</v>
      </c>
      <c r="G24" s="374">
        <v>682.16</v>
      </c>
      <c r="H24" s="374">
        <v>706.7</v>
      </c>
      <c r="I24" s="374">
        <v>739.94</v>
      </c>
      <c r="J24" s="374">
        <v>766.71</v>
      </c>
      <c r="K24" s="374">
        <v>807.22</v>
      </c>
      <c r="L24" s="374">
        <v>851.03</v>
      </c>
      <c r="M24" s="374">
        <v>890.82</v>
      </c>
    </row>
    <row r="25" spans="1:13" s="233" customFormat="1" ht="15" customHeight="1" x14ac:dyDescent="0.2">
      <c r="A25" s="241"/>
      <c r="B25" s="331" t="s">
        <v>55</v>
      </c>
      <c r="C25" s="374">
        <v>556.03</v>
      </c>
      <c r="D25" s="374">
        <v>566.28</v>
      </c>
      <c r="E25" s="374">
        <v>571.28</v>
      </c>
      <c r="F25" s="374">
        <v>586.14</v>
      </c>
      <c r="G25" s="374">
        <v>614.77</v>
      </c>
      <c r="H25" s="374">
        <v>637.49</v>
      </c>
      <c r="I25" s="374">
        <v>662.35</v>
      </c>
      <c r="J25" s="374">
        <v>688.8</v>
      </c>
      <c r="K25" s="374">
        <v>724.31</v>
      </c>
      <c r="L25" s="374">
        <v>766.5</v>
      </c>
      <c r="M25" s="374">
        <v>820.02</v>
      </c>
    </row>
    <row r="26" spans="1:13" s="257" customFormat="1" ht="20.25" customHeight="1" x14ac:dyDescent="0.2">
      <c r="A26" s="238" t="s">
        <v>52</v>
      </c>
      <c r="B26" s="330" t="s">
        <v>46</v>
      </c>
      <c r="C26" s="280">
        <v>557.4</v>
      </c>
      <c r="D26" s="280">
        <v>566.11</v>
      </c>
      <c r="E26" s="280">
        <v>567.04</v>
      </c>
      <c r="F26" s="280">
        <v>583.67999999999995</v>
      </c>
      <c r="G26" s="280">
        <v>606.53</v>
      </c>
      <c r="H26" s="280">
        <v>627.78</v>
      </c>
      <c r="I26" s="280">
        <v>646.65</v>
      </c>
      <c r="J26" s="280">
        <v>680.49</v>
      </c>
      <c r="K26" s="280">
        <v>710.22</v>
      </c>
      <c r="L26" s="280">
        <v>746.19</v>
      </c>
      <c r="M26" s="280">
        <v>805.63</v>
      </c>
    </row>
    <row r="27" spans="1:13" s="233" customFormat="1" ht="15" customHeight="1" x14ac:dyDescent="0.2">
      <c r="A27" s="241"/>
      <c r="B27" s="331" t="s">
        <v>54</v>
      </c>
      <c r="C27" s="374">
        <v>592.20000000000005</v>
      </c>
      <c r="D27" s="374">
        <v>597.67999999999995</v>
      </c>
      <c r="E27" s="374">
        <v>598.42999999999995</v>
      </c>
      <c r="F27" s="374">
        <v>610.32000000000005</v>
      </c>
      <c r="G27" s="374">
        <v>629.11</v>
      </c>
      <c r="H27" s="374">
        <v>648.84</v>
      </c>
      <c r="I27" s="374">
        <v>667.65</v>
      </c>
      <c r="J27" s="374">
        <v>702.96</v>
      </c>
      <c r="K27" s="374">
        <v>730.65</v>
      </c>
      <c r="L27" s="374">
        <v>762.66</v>
      </c>
      <c r="M27" s="374">
        <v>820.99</v>
      </c>
    </row>
    <row r="28" spans="1:13" s="233" customFormat="1" ht="15" customHeight="1" x14ac:dyDescent="0.2">
      <c r="A28" s="241"/>
      <c r="B28" s="331" t="s">
        <v>55</v>
      </c>
      <c r="C28" s="374">
        <v>522.21</v>
      </c>
      <c r="D28" s="374">
        <v>534.14</v>
      </c>
      <c r="E28" s="374">
        <v>535.83000000000004</v>
      </c>
      <c r="F28" s="374">
        <v>556.63</v>
      </c>
      <c r="G28" s="374">
        <v>581.58000000000004</v>
      </c>
      <c r="H28" s="374">
        <v>604.03</v>
      </c>
      <c r="I28" s="374">
        <v>622.26</v>
      </c>
      <c r="J28" s="374">
        <v>653.70000000000005</v>
      </c>
      <c r="K28" s="374">
        <v>685.46</v>
      </c>
      <c r="L28" s="374">
        <v>725.85</v>
      </c>
      <c r="M28" s="374">
        <v>785.16</v>
      </c>
    </row>
    <row r="29" spans="1:13" s="257" customFormat="1" ht="20.25" customHeight="1" x14ac:dyDescent="0.2">
      <c r="A29" s="238" t="s">
        <v>53</v>
      </c>
      <c r="B29" s="330" t="s">
        <v>46</v>
      </c>
      <c r="C29" s="280">
        <v>552.87</v>
      </c>
      <c r="D29" s="280">
        <v>562.79</v>
      </c>
      <c r="E29" s="280">
        <v>563.92999999999995</v>
      </c>
      <c r="F29" s="280">
        <v>580.29999999999995</v>
      </c>
      <c r="G29" s="280">
        <v>605.47</v>
      </c>
      <c r="H29" s="280">
        <v>632.38</v>
      </c>
      <c r="I29" s="280">
        <v>656.07</v>
      </c>
      <c r="J29" s="280">
        <v>688.77</v>
      </c>
      <c r="K29" s="280">
        <v>722.49</v>
      </c>
      <c r="L29" s="280">
        <v>764.34</v>
      </c>
      <c r="M29" s="280">
        <v>824.83</v>
      </c>
    </row>
    <row r="30" spans="1:13" s="233" customFormat="1" ht="15" customHeight="1" x14ac:dyDescent="0.2">
      <c r="A30" s="241"/>
      <c r="B30" s="331" t="s">
        <v>54</v>
      </c>
      <c r="C30" s="374">
        <v>567.36</v>
      </c>
      <c r="D30" s="374">
        <v>576.71</v>
      </c>
      <c r="E30" s="374">
        <v>577.57000000000005</v>
      </c>
      <c r="F30" s="374">
        <v>591.55999999999995</v>
      </c>
      <c r="G30" s="374">
        <v>616.5</v>
      </c>
      <c r="H30" s="374">
        <v>643.97</v>
      </c>
      <c r="I30" s="374">
        <v>668.26</v>
      </c>
      <c r="J30" s="374">
        <v>700.41</v>
      </c>
      <c r="K30" s="374">
        <v>734</v>
      </c>
      <c r="L30" s="374">
        <v>775.21</v>
      </c>
      <c r="M30" s="374">
        <v>832.8</v>
      </c>
    </row>
    <row r="31" spans="1:13" s="233" customFormat="1" ht="15" customHeight="1" x14ac:dyDescent="0.2">
      <c r="A31" s="266"/>
      <c r="B31" s="267" t="s">
        <v>55</v>
      </c>
      <c r="C31" s="375">
        <v>538.07000000000005</v>
      </c>
      <c r="D31" s="375">
        <v>548.47</v>
      </c>
      <c r="E31" s="375">
        <v>549.49</v>
      </c>
      <c r="F31" s="375">
        <v>567.96</v>
      </c>
      <c r="G31" s="375">
        <v>593.07000000000005</v>
      </c>
      <c r="H31" s="375">
        <v>619.01</v>
      </c>
      <c r="I31" s="375">
        <v>640.91</v>
      </c>
      <c r="J31" s="375">
        <v>672.36</v>
      </c>
      <c r="K31" s="375">
        <v>706.34</v>
      </c>
      <c r="L31" s="375">
        <v>749.2</v>
      </c>
      <c r="M31" s="375">
        <v>812.84</v>
      </c>
    </row>
    <row r="32" spans="1:13" s="257" customFormat="1" ht="15" customHeight="1" x14ac:dyDescent="0.2">
      <c r="A32" s="21" t="s">
        <v>137</v>
      </c>
      <c r="B32" s="263"/>
      <c r="C32" s="265"/>
      <c r="D32" s="265"/>
      <c r="E32" s="265"/>
      <c r="F32" s="265"/>
      <c r="G32" s="265"/>
      <c r="H32" s="265"/>
      <c r="I32" s="265"/>
      <c r="J32" s="265"/>
      <c r="K32" s="265"/>
      <c r="L32" s="265"/>
      <c r="M32" s="265"/>
    </row>
    <row r="33" spans="1:13" s="257" customFormat="1" ht="15.75" customHeight="1" x14ac:dyDescent="0.2">
      <c r="A33" s="488" t="s">
        <v>3</v>
      </c>
      <c r="B33" s="488"/>
      <c r="C33" s="488"/>
      <c r="D33" s="488"/>
      <c r="E33" s="488"/>
      <c r="F33" s="488"/>
      <c r="G33" s="488"/>
      <c r="H33" s="488"/>
      <c r="I33" s="488"/>
      <c r="J33" s="488"/>
      <c r="K33" s="488"/>
      <c r="L33" s="488"/>
      <c r="M33" s="488"/>
    </row>
  </sheetData>
  <mergeCells count="2">
    <mergeCell ref="A33:M33"/>
    <mergeCell ref="A1:M1"/>
  </mergeCells>
  <conditionalFormatting sqref="A1 A33 A2:C4 B32:C32 A34:C1048576 Q32:XFD33 AB4:XFD31 A5:M31 O34:XFD1048576 O1:XFD3 N1:N1048576 O4:P33">
    <cfRule type="cellIs" dxfId="551" priority="75" operator="equal">
      <formula>0</formula>
    </cfRule>
  </conditionalFormatting>
  <conditionalFormatting sqref="A32">
    <cfRule type="cellIs" dxfId="550" priority="74" operator="equal">
      <formula>0</formula>
    </cfRule>
  </conditionalFormatting>
  <conditionalFormatting sqref="D32 D2:D4 D34:D1048576">
    <cfRule type="cellIs" dxfId="549" priority="73" operator="equal">
      <formula>0</formula>
    </cfRule>
  </conditionalFormatting>
  <conditionalFormatting sqref="G32 G2:G3 G34:G1048576">
    <cfRule type="cellIs" dxfId="548" priority="72" operator="equal">
      <formula>0</formula>
    </cfRule>
  </conditionalFormatting>
  <conditionalFormatting sqref="E32 E2:E4 E34:E1048576 F4:G4">
    <cfRule type="cellIs" dxfId="547" priority="70" operator="equal">
      <formula>0</formula>
    </cfRule>
  </conditionalFormatting>
  <conditionalFormatting sqref="F32 F2:F3 F34:F1048576">
    <cfRule type="cellIs" dxfId="546" priority="65" operator="equal">
      <formula>0</formula>
    </cfRule>
  </conditionalFormatting>
  <conditionalFormatting sqref="H32 H2:H3 H34:H1048576">
    <cfRule type="cellIs" dxfId="545" priority="61" operator="equal">
      <formula>0</formula>
    </cfRule>
  </conditionalFormatting>
  <conditionalFormatting sqref="H4">
    <cfRule type="cellIs" dxfId="544" priority="59" operator="equal">
      <formula>0</formula>
    </cfRule>
  </conditionalFormatting>
  <conditionalFormatting sqref="I32 I2:I3 I34:I1048576">
    <cfRule type="cellIs" dxfId="543" priority="58" operator="equal">
      <formula>0</formula>
    </cfRule>
  </conditionalFormatting>
  <conditionalFormatting sqref="I4">
    <cfRule type="cellIs" dxfId="542" priority="56" operator="equal">
      <formula>0</formula>
    </cfRule>
  </conditionalFormatting>
  <conditionalFormatting sqref="J32 J2:J3 J34:J1048576">
    <cfRule type="cellIs" dxfId="541" priority="41" operator="equal">
      <formula>0</formula>
    </cfRule>
  </conditionalFormatting>
  <conditionalFormatting sqref="J4">
    <cfRule type="cellIs" dxfId="540" priority="39" operator="equal">
      <formula>0</formula>
    </cfRule>
  </conditionalFormatting>
  <conditionalFormatting sqref="K32 K2:K3 K34:K1048576">
    <cfRule type="cellIs" dxfId="539" priority="28" operator="equal">
      <formula>0</formula>
    </cfRule>
  </conditionalFormatting>
  <conditionalFormatting sqref="K4">
    <cfRule type="cellIs" dxfId="538" priority="26" operator="equal">
      <formula>0</formula>
    </cfRule>
  </conditionalFormatting>
  <conditionalFormatting sqref="L32 L2:L3 L34:L1048576">
    <cfRule type="cellIs" dxfId="537" priority="25" operator="equal">
      <formula>0</formula>
    </cfRule>
  </conditionalFormatting>
  <conditionalFormatting sqref="L4">
    <cfRule type="cellIs" dxfId="536" priority="23" operator="equal">
      <formula>0</formula>
    </cfRule>
  </conditionalFormatting>
  <conditionalFormatting sqref="M32 M2:M3 M34:M1048576">
    <cfRule type="cellIs" dxfId="535" priority="21" operator="equal">
      <formula>0</formula>
    </cfRule>
  </conditionalFormatting>
  <conditionalFormatting sqref="M4">
    <cfRule type="cellIs" dxfId="534" priority="19" operator="equal">
      <formula>0</formula>
    </cfRule>
  </conditionalFormatting>
  <conditionalFormatting sqref="Q4">
    <cfRule type="cellIs" dxfId="533" priority="9" operator="equal">
      <formula>0</formula>
    </cfRule>
  </conditionalFormatting>
  <conditionalFormatting sqref="R4">
    <cfRule type="cellIs" dxfId="532" priority="8" operator="equal">
      <formula>0</formula>
    </cfRule>
  </conditionalFormatting>
  <conditionalFormatting sqref="S4:U4">
    <cfRule type="cellIs" dxfId="531" priority="7" operator="equal">
      <formula>0</formula>
    </cfRule>
  </conditionalFormatting>
  <conditionalFormatting sqref="V4">
    <cfRule type="cellIs" dxfId="530" priority="6" operator="equal">
      <formula>0</formula>
    </cfRule>
  </conditionalFormatting>
  <conditionalFormatting sqref="W4">
    <cfRule type="cellIs" dxfId="529" priority="5" operator="equal">
      <formula>0</formula>
    </cfRule>
  </conditionalFormatting>
  <conditionalFormatting sqref="X4">
    <cfRule type="cellIs" dxfId="528" priority="4" operator="equal">
      <formula>0</formula>
    </cfRule>
  </conditionalFormatting>
  <conditionalFormatting sqref="Y4">
    <cfRule type="cellIs" dxfId="527" priority="3" operator="equal">
      <formula>0</formula>
    </cfRule>
  </conditionalFormatting>
  <conditionalFormatting sqref="Z4">
    <cfRule type="cellIs" dxfId="526" priority="2" operator="equal">
      <formula>0</formula>
    </cfRule>
  </conditionalFormatting>
  <conditionalFormatting sqref="AA4">
    <cfRule type="cellIs" dxfId="525" priority="1" operator="equal">
      <formula>0</formula>
    </cfRule>
  </conditionalFormatting>
  <printOptions horizontalCentered="1"/>
  <pageMargins left="0.27559055118110237" right="0.27559055118110237" top="1.7716535433070868" bottom="0.47244094488188981" header="0.19685039370078741" footer="0.19685039370078741"/>
  <pageSetup paperSize="9" orientation="portrait" r:id="rId1"/>
  <headerFooter>
    <oddHeader>&amp;C&amp;G</oddHeader>
  </headerFooter>
  <drawing r:id="rId2"/>
  <legacyDrawingHF r:id="rId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E04F36-32C4-4B2A-9EAB-4B865E9345BC}">
  <sheetPr>
    <tabColor rgb="FFE1EAEF"/>
    <pageSetUpPr fitToPage="1"/>
  </sheetPr>
  <dimension ref="A1:M58"/>
  <sheetViews>
    <sheetView showGridLines="0" workbookViewId="0">
      <selection sqref="A1:M1"/>
    </sheetView>
  </sheetViews>
  <sheetFormatPr defaultColWidth="9.140625" defaultRowHeight="11.25" x14ac:dyDescent="0.2"/>
  <cols>
    <col min="1" max="1" width="3" style="137" customWidth="1"/>
    <col min="2" max="2" width="45.28515625" style="134" customWidth="1"/>
    <col min="3" max="13" width="6.28515625" style="128" customWidth="1"/>
    <col min="14" max="16384" width="9.140625" style="128"/>
  </cols>
  <sheetData>
    <row r="1" spans="1:13" s="127" customFormat="1" ht="28.5" customHeight="1" x14ac:dyDescent="0.2">
      <c r="A1" s="477" t="s">
        <v>372</v>
      </c>
      <c r="B1" s="477"/>
      <c r="C1" s="477"/>
      <c r="D1" s="477"/>
      <c r="E1" s="477"/>
      <c r="F1" s="477"/>
      <c r="G1" s="477"/>
      <c r="H1" s="477"/>
      <c r="I1" s="477"/>
      <c r="J1" s="477"/>
      <c r="K1" s="477"/>
      <c r="L1" s="477"/>
      <c r="M1" s="477"/>
    </row>
    <row r="2" spans="1:13" ht="15" customHeight="1" x14ac:dyDescent="0.2">
      <c r="A2" s="359"/>
      <c r="B2" s="101"/>
      <c r="C2" s="101"/>
      <c r="D2" s="101"/>
      <c r="E2" s="101"/>
      <c r="F2" s="101"/>
      <c r="G2" s="101"/>
      <c r="H2" s="101"/>
      <c r="I2" s="101"/>
      <c r="J2" s="101"/>
      <c r="K2" s="101"/>
      <c r="L2" s="101"/>
      <c r="M2" s="101"/>
    </row>
    <row r="3" spans="1:13" s="114" customFormat="1" ht="15" customHeight="1" x14ac:dyDescent="0.2">
      <c r="A3" s="30" t="s">
        <v>43</v>
      </c>
      <c r="B3" s="344"/>
      <c r="C3" s="31"/>
      <c r="D3" s="31"/>
      <c r="E3" s="31"/>
      <c r="F3" s="31"/>
      <c r="G3" s="31"/>
      <c r="H3" s="31"/>
      <c r="I3" s="31"/>
      <c r="J3" s="31"/>
      <c r="K3" s="31"/>
      <c r="L3" s="31"/>
      <c r="M3" s="31" t="s">
        <v>69</v>
      </c>
    </row>
    <row r="4" spans="1:13" s="114" customFormat="1" ht="28.5" customHeight="1" thickBot="1" x14ac:dyDescent="0.25">
      <c r="A4" s="105" t="s">
        <v>373</v>
      </c>
      <c r="B4" s="345"/>
      <c r="C4" s="190">
        <v>2013</v>
      </c>
      <c r="D4" s="190">
        <v>2014</v>
      </c>
      <c r="E4" s="190">
        <v>2015</v>
      </c>
      <c r="F4" s="190">
        <v>2016</v>
      </c>
      <c r="G4" s="190">
        <v>2017</v>
      </c>
      <c r="H4" s="190">
        <v>2018</v>
      </c>
      <c r="I4" s="190">
        <v>2019</v>
      </c>
      <c r="J4" s="190">
        <v>2020</v>
      </c>
      <c r="K4" s="190">
        <v>2021</v>
      </c>
      <c r="L4" s="190">
        <v>2022</v>
      </c>
      <c r="M4" s="190">
        <v>2023</v>
      </c>
    </row>
    <row r="5" spans="1:13" s="114" customFormat="1" ht="21" customHeight="1" thickTop="1" x14ac:dyDescent="0.2">
      <c r="A5" s="367"/>
      <c r="B5" s="366" t="s">
        <v>12</v>
      </c>
      <c r="C5" s="381">
        <v>912.18</v>
      </c>
      <c r="D5" s="381">
        <v>909.49</v>
      </c>
      <c r="E5" s="381">
        <v>913.93</v>
      </c>
      <c r="F5" s="381">
        <v>924.94</v>
      </c>
      <c r="G5" s="381">
        <v>943</v>
      </c>
      <c r="H5" s="381">
        <v>970.42</v>
      </c>
      <c r="I5" s="381">
        <v>1005.09</v>
      </c>
      <c r="J5" s="381">
        <v>1041.99</v>
      </c>
      <c r="K5" s="381">
        <v>1082.77</v>
      </c>
      <c r="L5" s="381">
        <v>1143.45</v>
      </c>
      <c r="M5" s="381">
        <v>1219.8699999999999</v>
      </c>
    </row>
    <row r="6" spans="1:13" s="114" customFormat="1" ht="24" customHeight="1" x14ac:dyDescent="0.2">
      <c r="A6" s="349">
        <v>1</v>
      </c>
      <c r="B6" s="351" t="s">
        <v>297</v>
      </c>
      <c r="C6" s="390">
        <v>2065.27</v>
      </c>
      <c r="D6" s="390">
        <v>2052.4499999999998</v>
      </c>
      <c r="E6" s="390">
        <v>2079.75</v>
      </c>
      <c r="F6" s="390">
        <v>2107.9899999999998</v>
      </c>
      <c r="G6" s="390">
        <v>2146.0500000000002</v>
      </c>
      <c r="H6" s="390">
        <v>2200.1999999999998</v>
      </c>
      <c r="I6" s="390">
        <v>2261.4</v>
      </c>
      <c r="J6" s="390">
        <v>2333.06</v>
      </c>
      <c r="K6" s="390">
        <v>2403.16</v>
      </c>
      <c r="L6" s="390">
        <v>2518.79</v>
      </c>
      <c r="M6" s="390">
        <v>2657.57</v>
      </c>
    </row>
    <row r="7" spans="1:13" s="114" customFormat="1" ht="21" customHeight="1" x14ac:dyDescent="0.2">
      <c r="A7" s="355">
        <v>11</v>
      </c>
      <c r="B7" s="358" t="s">
        <v>298</v>
      </c>
      <c r="C7" s="391">
        <v>2856.44</v>
      </c>
      <c r="D7" s="391">
        <v>2829.32</v>
      </c>
      <c r="E7" s="391">
        <v>2844.52</v>
      </c>
      <c r="F7" s="391">
        <v>2837.07</v>
      </c>
      <c r="G7" s="391">
        <v>2985.77</v>
      </c>
      <c r="H7" s="391">
        <v>3034.36</v>
      </c>
      <c r="I7" s="391">
        <v>3144.47</v>
      </c>
      <c r="J7" s="391">
        <v>3230.47</v>
      </c>
      <c r="K7" s="391">
        <v>3257.92</v>
      </c>
      <c r="L7" s="391">
        <v>3344.35</v>
      </c>
      <c r="M7" s="391">
        <v>3556.46</v>
      </c>
    </row>
    <row r="8" spans="1:13" s="114" customFormat="1" ht="12.75" customHeight="1" x14ac:dyDescent="0.2">
      <c r="A8" s="355">
        <v>12</v>
      </c>
      <c r="B8" s="358" t="s">
        <v>299</v>
      </c>
      <c r="C8" s="391">
        <v>2399.77</v>
      </c>
      <c r="D8" s="391">
        <v>2366.84</v>
      </c>
      <c r="E8" s="391">
        <v>2383.54</v>
      </c>
      <c r="F8" s="391">
        <v>2401.41</v>
      </c>
      <c r="G8" s="391">
        <v>2416.9299999999998</v>
      </c>
      <c r="H8" s="391">
        <v>2495.6799999999998</v>
      </c>
      <c r="I8" s="391">
        <v>2513.67</v>
      </c>
      <c r="J8" s="391">
        <v>2579.35</v>
      </c>
      <c r="K8" s="391">
        <v>2647.82</v>
      </c>
      <c r="L8" s="391">
        <v>2814.89</v>
      </c>
      <c r="M8" s="391">
        <v>2947.49</v>
      </c>
    </row>
    <row r="9" spans="1:13" s="114" customFormat="1" ht="12.75" customHeight="1" x14ac:dyDescent="0.2">
      <c r="A9" s="355">
        <v>13</v>
      </c>
      <c r="B9" s="358" t="s">
        <v>300</v>
      </c>
      <c r="C9" s="391">
        <v>2003.44</v>
      </c>
      <c r="D9" s="391">
        <v>1993.41</v>
      </c>
      <c r="E9" s="391">
        <v>2030.3</v>
      </c>
      <c r="F9" s="391">
        <v>2039.4</v>
      </c>
      <c r="G9" s="391">
        <v>2080</v>
      </c>
      <c r="H9" s="391">
        <v>2142.36</v>
      </c>
      <c r="I9" s="391">
        <v>2199.9299999999998</v>
      </c>
      <c r="J9" s="391">
        <v>2261.5500000000002</v>
      </c>
      <c r="K9" s="391">
        <v>2321.1</v>
      </c>
      <c r="L9" s="391">
        <v>2455.1</v>
      </c>
      <c r="M9" s="391">
        <v>2602.0500000000002</v>
      </c>
    </row>
    <row r="10" spans="1:13" s="114" customFormat="1" ht="12.75" customHeight="1" x14ac:dyDescent="0.2">
      <c r="A10" s="355">
        <v>14</v>
      </c>
      <c r="B10" s="358" t="s">
        <v>301</v>
      </c>
      <c r="C10" s="391">
        <v>1323.95</v>
      </c>
      <c r="D10" s="391">
        <v>1321.2</v>
      </c>
      <c r="E10" s="391">
        <v>1354.17</v>
      </c>
      <c r="F10" s="391">
        <v>1416.68</v>
      </c>
      <c r="G10" s="391">
        <v>1387.88</v>
      </c>
      <c r="H10" s="391">
        <v>1410.05</v>
      </c>
      <c r="I10" s="391">
        <v>1516.2</v>
      </c>
      <c r="J10" s="391">
        <v>1556.53</v>
      </c>
      <c r="K10" s="391">
        <v>1643.94</v>
      </c>
      <c r="L10" s="391">
        <v>1707.88</v>
      </c>
      <c r="M10" s="391">
        <v>1835.51</v>
      </c>
    </row>
    <row r="11" spans="1:13" s="357" customFormat="1" ht="12.75" customHeight="1" x14ac:dyDescent="0.2">
      <c r="A11" s="361">
        <v>2</v>
      </c>
      <c r="B11" s="389" t="s">
        <v>302</v>
      </c>
      <c r="C11" s="390">
        <v>1567.9</v>
      </c>
      <c r="D11" s="390">
        <v>1541.53</v>
      </c>
      <c r="E11" s="390">
        <v>1539.36</v>
      </c>
      <c r="F11" s="390">
        <v>1552.11</v>
      </c>
      <c r="G11" s="390">
        <v>1562.24</v>
      </c>
      <c r="H11" s="390">
        <v>1587.78</v>
      </c>
      <c r="I11" s="390">
        <v>1623</v>
      </c>
      <c r="J11" s="390">
        <v>1656.71</v>
      </c>
      <c r="K11" s="390">
        <v>1713.38</v>
      </c>
      <c r="L11" s="390">
        <v>1802.5</v>
      </c>
      <c r="M11" s="390">
        <v>1907.03</v>
      </c>
    </row>
    <row r="12" spans="1:13" s="114" customFormat="1" ht="16.5" customHeight="1" x14ac:dyDescent="0.2">
      <c r="A12" s="362">
        <v>21</v>
      </c>
      <c r="B12" s="358" t="s">
        <v>303</v>
      </c>
      <c r="C12" s="391">
        <v>1723.14</v>
      </c>
      <c r="D12" s="391">
        <v>1668.71</v>
      </c>
      <c r="E12" s="391">
        <v>1653.08</v>
      </c>
      <c r="F12" s="391">
        <v>1646.83</v>
      </c>
      <c r="G12" s="391">
        <v>1626.45</v>
      </c>
      <c r="H12" s="391">
        <v>1654.98</v>
      </c>
      <c r="I12" s="391">
        <v>1703.31</v>
      </c>
      <c r="J12" s="391">
        <v>1743.21</v>
      </c>
      <c r="K12" s="391">
        <v>1782.5</v>
      </c>
      <c r="L12" s="391">
        <v>1869.17</v>
      </c>
      <c r="M12" s="391">
        <v>1976.08</v>
      </c>
    </row>
    <row r="13" spans="1:13" s="114" customFormat="1" ht="12.75" customHeight="1" x14ac:dyDescent="0.2">
      <c r="A13" s="362">
        <v>22</v>
      </c>
      <c r="B13" s="358" t="s">
        <v>304</v>
      </c>
      <c r="C13" s="391">
        <v>1433.63</v>
      </c>
      <c r="D13" s="391">
        <v>1422.95</v>
      </c>
      <c r="E13" s="391">
        <v>1430.67</v>
      </c>
      <c r="F13" s="391">
        <v>1456.39</v>
      </c>
      <c r="G13" s="391">
        <v>1454.55</v>
      </c>
      <c r="H13" s="391">
        <v>1483.55</v>
      </c>
      <c r="I13" s="391">
        <v>1502.71</v>
      </c>
      <c r="J13" s="391">
        <v>1507.91</v>
      </c>
      <c r="K13" s="391">
        <v>1547.7</v>
      </c>
      <c r="L13" s="391">
        <v>1572.94</v>
      </c>
      <c r="M13" s="391">
        <v>1612.29</v>
      </c>
    </row>
    <row r="14" spans="1:13" s="114" customFormat="1" ht="12.75" customHeight="1" x14ac:dyDescent="0.2">
      <c r="A14" s="362">
        <v>23</v>
      </c>
      <c r="B14" s="358" t="s">
        <v>305</v>
      </c>
      <c r="C14" s="391">
        <v>1461.14</v>
      </c>
      <c r="D14" s="391">
        <v>1437.21</v>
      </c>
      <c r="E14" s="391">
        <v>1444.89</v>
      </c>
      <c r="F14" s="391">
        <v>1445.89</v>
      </c>
      <c r="G14" s="391">
        <v>1454.69</v>
      </c>
      <c r="H14" s="391">
        <v>1481.62</v>
      </c>
      <c r="I14" s="391">
        <v>1504.15</v>
      </c>
      <c r="J14" s="391">
        <v>1539.01</v>
      </c>
      <c r="K14" s="391">
        <v>1570.52</v>
      </c>
      <c r="L14" s="391">
        <v>1625.73</v>
      </c>
      <c r="M14" s="391">
        <v>1716.9</v>
      </c>
    </row>
    <row r="15" spans="1:13" s="114" customFormat="1" ht="20.25" customHeight="1" x14ac:dyDescent="0.2">
      <c r="A15" s="362">
        <v>24</v>
      </c>
      <c r="B15" s="358" t="s">
        <v>306</v>
      </c>
      <c r="C15" s="391">
        <v>1634.89</v>
      </c>
      <c r="D15" s="391">
        <v>1604.52</v>
      </c>
      <c r="E15" s="391">
        <v>1608.21</v>
      </c>
      <c r="F15" s="391">
        <v>1623.17</v>
      </c>
      <c r="G15" s="391">
        <v>1665.99</v>
      </c>
      <c r="H15" s="391">
        <v>1671.62</v>
      </c>
      <c r="I15" s="391">
        <v>1686.52</v>
      </c>
      <c r="J15" s="391">
        <v>1696.26</v>
      </c>
      <c r="K15" s="391">
        <v>1751.64</v>
      </c>
      <c r="L15" s="391">
        <v>1803.15</v>
      </c>
      <c r="M15" s="391">
        <v>1906.46</v>
      </c>
    </row>
    <row r="16" spans="1:13" s="114" customFormat="1" ht="18" customHeight="1" x14ac:dyDescent="0.2">
      <c r="A16" s="362">
        <v>25</v>
      </c>
      <c r="B16" s="358" t="s">
        <v>307</v>
      </c>
      <c r="C16" s="391">
        <v>1565.62</v>
      </c>
      <c r="D16" s="391">
        <v>1556.95</v>
      </c>
      <c r="E16" s="391">
        <v>1551.55</v>
      </c>
      <c r="F16" s="391">
        <v>1582.61</v>
      </c>
      <c r="G16" s="391">
        <v>1601.22</v>
      </c>
      <c r="H16" s="391">
        <v>1648.1</v>
      </c>
      <c r="I16" s="391">
        <v>1720</v>
      </c>
      <c r="J16" s="391">
        <v>1796.68</v>
      </c>
      <c r="K16" s="391">
        <v>1906.2</v>
      </c>
      <c r="L16" s="391">
        <v>2104.9</v>
      </c>
      <c r="M16" s="391">
        <v>2258.27</v>
      </c>
    </row>
    <row r="17" spans="1:13" s="114" customFormat="1" ht="18" customHeight="1" x14ac:dyDescent="0.2">
      <c r="A17" s="362">
        <v>26</v>
      </c>
      <c r="B17" s="358" t="s">
        <v>308</v>
      </c>
      <c r="C17" s="391">
        <v>1462.97</v>
      </c>
      <c r="D17" s="391">
        <v>1441.37</v>
      </c>
      <c r="E17" s="391">
        <v>1423.52</v>
      </c>
      <c r="F17" s="391">
        <v>1432.85</v>
      </c>
      <c r="G17" s="391">
        <v>1420.9</v>
      </c>
      <c r="H17" s="391">
        <v>1429.52</v>
      </c>
      <c r="I17" s="391">
        <v>1460.99</v>
      </c>
      <c r="J17" s="391">
        <v>1494.77</v>
      </c>
      <c r="K17" s="391">
        <v>1516.64</v>
      </c>
      <c r="L17" s="391">
        <v>1535.94</v>
      </c>
      <c r="M17" s="391">
        <v>1607.45</v>
      </c>
    </row>
    <row r="18" spans="1:13" s="357" customFormat="1" ht="12.75" customHeight="1" x14ac:dyDescent="0.2">
      <c r="A18" s="361">
        <v>3</v>
      </c>
      <c r="B18" s="389" t="s">
        <v>309</v>
      </c>
      <c r="C18" s="390">
        <v>1214.27</v>
      </c>
      <c r="D18" s="390">
        <v>1199.6500000000001</v>
      </c>
      <c r="E18" s="390">
        <v>1216.57</v>
      </c>
      <c r="F18" s="390">
        <v>1225.94</v>
      </c>
      <c r="G18" s="390">
        <v>1243.8599999999999</v>
      </c>
      <c r="H18" s="390">
        <v>1266.67</v>
      </c>
      <c r="I18" s="390">
        <v>1300.04</v>
      </c>
      <c r="J18" s="390">
        <v>1309.53</v>
      </c>
      <c r="K18" s="390">
        <v>1334.13</v>
      </c>
      <c r="L18" s="390">
        <v>1409.43</v>
      </c>
      <c r="M18" s="390">
        <v>1506.33</v>
      </c>
    </row>
    <row r="19" spans="1:13" s="114" customFormat="1" ht="18.600000000000001" customHeight="1" x14ac:dyDescent="0.2">
      <c r="A19" s="362">
        <v>31</v>
      </c>
      <c r="B19" s="358" t="s">
        <v>310</v>
      </c>
      <c r="C19" s="391">
        <v>1180.79</v>
      </c>
      <c r="D19" s="391">
        <v>1176.25</v>
      </c>
      <c r="E19" s="391">
        <v>1193.19</v>
      </c>
      <c r="F19" s="391">
        <v>1201.68</v>
      </c>
      <c r="G19" s="391">
        <v>1215.48</v>
      </c>
      <c r="H19" s="391">
        <v>1247.06</v>
      </c>
      <c r="I19" s="391">
        <v>1289.8</v>
      </c>
      <c r="J19" s="391">
        <v>1249</v>
      </c>
      <c r="K19" s="391">
        <v>1271.55</v>
      </c>
      <c r="L19" s="391">
        <v>1400.11</v>
      </c>
      <c r="M19" s="391">
        <v>1509.67</v>
      </c>
    </row>
    <row r="20" spans="1:13" s="114" customFormat="1" ht="12.75" customHeight="1" x14ac:dyDescent="0.2">
      <c r="A20" s="362">
        <v>32</v>
      </c>
      <c r="B20" s="358" t="s">
        <v>311</v>
      </c>
      <c r="C20" s="391">
        <v>906.59</v>
      </c>
      <c r="D20" s="391">
        <v>899.99</v>
      </c>
      <c r="E20" s="391">
        <v>892.15</v>
      </c>
      <c r="F20" s="391">
        <v>902.74</v>
      </c>
      <c r="G20" s="391">
        <v>918.74</v>
      </c>
      <c r="H20" s="391">
        <v>926.88</v>
      </c>
      <c r="I20" s="391">
        <v>961.67</v>
      </c>
      <c r="J20" s="391">
        <v>985.81</v>
      </c>
      <c r="K20" s="391">
        <v>1001.93</v>
      </c>
      <c r="L20" s="391">
        <v>1042.96</v>
      </c>
      <c r="M20" s="391">
        <v>1105.6300000000001</v>
      </c>
    </row>
    <row r="21" spans="1:13" s="114" customFormat="1" ht="17.100000000000001" customHeight="1" x14ac:dyDescent="0.2">
      <c r="A21" s="362">
        <v>33</v>
      </c>
      <c r="B21" s="358" t="s">
        <v>312</v>
      </c>
      <c r="C21" s="391">
        <v>1273.1600000000001</v>
      </c>
      <c r="D21" s="391">
        <v>1270.6600000000001</v>
      </c>
      <c r="E21" s="391">
        <v>1269.81</v>
      </c>
      <c r="F21" s="391">
        <v>1274.78</v>
      </c>
      <c r="G21" s="391">
        <v>1278.74</v>
      </c>
      <c r="H21" s="391">
        <v>1296.96</v>
      </c>
      <c r="I21" s="391">
        <v>1326.82</v>
      </c>
      <c r="J21" s="391">
        <v>1355.4</v>
      </c>
      <c r="K21" s="391">
        <v>1377.25</v>
      </c>
      <c r="L21" s="391">
        <v>1434.09</v>
      </c>
      <c r="M21" s="391">
        <v>1518.77</v>
      </c>
    </row>
    <row r="22" spans="1:13" s="114" customFormat="1" ht="21.75" customHeight="1" x14ac:dyDescent="0.2">
      <c r="A22" s="362">
        <v>34</v>
      </c>
      <c r="B22" s="358" t="s">
        <v>313</v>
      </c>
      <c r="C22" s="391">
        <v>1695.94</v>
      </c>
      <c r="D22" s="391">
        <v>1532.03</v>
      </c>
      <c r="E22" s="391">
        <v>1770.8</v>
      </c>
      <c r="F22" s="391">
        <v>1826.11</v>
      </c>
      <c r="G22" s="391">
        <v>1949.31</v>
      </c>
      <c r="H22" s="391">
        <v>1961.57</v>
      </c>
      <c r="I22" s="391">
        <v>2035.97</v>
      </c>
      <c r="J22" s="391">
        <v>2137.66</v>
      </c>
      <c r="K22" s="391">
        <v>2170.54</v>
      </c>
      <c r="L22" s="391">
        <v>2143.36</v>
      </c>
      <c r="M22" s="391">
        <v>2325.09</v>
      </c>
    </row>
    <row r="23" spans="1:13" s="114" customFormat="1" ht="12.75" customHeight="1" x14ac:dyDescent="0.2">
      <c r="A23" s="362">
        <v>35</v>
      </c>
      <c r="B23" s="358" t="s">
        <v>314</v>
      </c>
      <c r="C23" s="391">
        <v>1173.27</v>
      </c>
      <c r="D23" s="391">
        <v>1141.27</v>
      </c>
      <c r="E23" s="391">
        <v>1148.6300000000001</v>
      </c>
      <c r="F23" s="391">
        <v>1164.2</v>
      </c>
      <c r="G23" s="391">
        <v>1194.02</v>
      </c>
      <c r="H23" s="391">
        <v>1223.53</v>
      </c>
      <c r="I23" s="391">
        <v>1223.02</v>
      </c>
      <c r="J23" s="391">
        <v>1272.67</v>
      </c>
      <c r="K23" s="391">
        <v>1305.26</v>
      </c>
      <c r="L23" s="391">
        <v>1362.8</v>
      </c>
      <c r="M23" s="391">
        <v>1458.22</v>
      </c>
    </row>
    <row r="24" spans="1:13" s="357" customFormat="1" ht="12.75" customHeight="1" x14ac:dyDescent="0.2">
      <c r="A24" s="361">
        <v>4</v>
      </c>
      <c r="B24" s="389" t="s">
        <v>315</v>
      </c>
      <c r="C24" s="390">
        <v>851.95</v>
      </c>
      <c r="D24" s="390">
        <v>853.64</v>
      </c>
      <c r="E24" s="390">
        <v>850.24</v>
      </c>
      <c r="F24" s="390">
        <v>858.62</v>
      </c>
      <c r="G24" s="390">
        <v>871.79</v>
      </c>
      <c r="H24" s="390">
        <v>892.08</v>
      </c>
      <c r="I24" s="390">
        <v>915.53</v>
      </c>
      <c r="J24" s="390">
        <v>939.99</v>
      </c>
      <c r="K24" s="390">
        <v>974.11</v>
      </c>
      <c r="L24" s="390">
        <v>1012.3</v>
      </c>
      <c r="M24" s="390">
        <v>1075.58</v>
      </c>
    </row>
    <row r="25" spans="1:13" s="114" customFormat="1" ht="17.100000000000001" customHeight="1" x14ac:dyDescent="0.2">
      <c r="A25" s="362">
        <v>41</v>
      </c>
      <c r="B25" s="358" t="s">
        <v>316</v>
      </c>
      <c r="C25" s="391">
        <v>864.75</v>
      </c>
      <c r="D25" s="391">
        <v>867.5</v>
      </c>
      <c r="E25" s="391">
        <v>869.73</v>
      </c>
      <c r="F25" s="391">
        <v>883.18</v>
      </c>
      <c r="G25" s="391">
        <v>903.58</v>
      </c>
      <c r="H25" s="391">
        <v>926.61</v>
      </c>
      <c r="I25" s="391">
        <v>958.31</v>
      </c>
      <c r="J25" s="391">
        <v>983.65</v>
      </c>
      <c r="K25" s="391">
        <v>1018.9</v>
      </c>
      <c r="L25" s="391">
        <v>1056.6600000000001</v>
      </c>
      <c r="M25" s="391">
        <v>1129.6400000000001</v>
      </c>
    </row>
    <row r="26" spans="1:13" s="114" customFormat="1" ht="12.75" customHeight="1" x14ac:dyDescent="0.2">
      <c r="A26" s="362">
        <v>42</v>
      </c>
      <c r="B26" s="358" t="s">
        <v>317</v>
      </c>
      <c r="C26" s="391">
        <v>819.45</v>
      </c>
      <c r="D26" s="391">
        <v>833.33</v>
      </c>
      <c r="E26" s="391">
        <v>818.33</v>
      </c>
      <c r="F26" s="391">
        <v>820</v>
      </c>
      <c r="G26" s="391">
        <v>831.38</v>
      </c>
      <c r="H26" s="391">
        <v>846.81</v>
      </c>
      <c r="I26" s="391">
        <v>847.7</v>
      </c>
      <c r="J26" s="391">
        <v>866.14</v>
      </c>
      <c r="K26" s="391">
        <v>896.5</v>
      </c>
      <c r="L26" s="391">
        <v>932.25</v>
      </c>
      <c r="M26" s="391">
        <v>988.46</v>
      </c>
    </row>
    <row r="27" spans="1:13" s="114" customFormat="1" ht="24.75" customHeight="1" x14ac:dyDescent="0.2">
      <c r="A27" s="362">
        <v>43</v>
      </c>
      <c r="B27" s="358" t="s">
        <v>318</v>
      </c>
      <c r="C27" s="391">
        <v>839.11</v>
      </c>
      <c r="D27" s="391">
        <v>832.2</v>
      </c>
      <c r="E27" s="391">
        <v>826.38</v>
      </c>
      <c r="F27" s="391">
        <v>838.07</v>
      </c>
      <c r="G27" s="391">
        <v>846.16</v>
      </c>
      <c r="H27" s="391">
        <v>866.73</v>
      </c>
      <c r="I27" s="391">
        <v>892.44</v>
      </c>
      <c r="J27" s="391">
        <v>920.04</v>
      </c>
      <c r="K27" s="391">
        <v>956.11</v>
      </c>
      <c r="L27" s="391">
        <v>997.96</v>
      </c>
      <c r="M27" s="391">
        <v>1064.55</v>
      </c>
    </row>
    <row r="28" spans="1:13" s="114" customFormat="1" ht="12.75" customHeight="1" x14ac:dyDescent="0.2">
      <c r="A28" s="362">
        <v>44</v>
      </c>
      <c r="B28" s="358" t="s">
        <v>319</v>
      </c>
      <c r="C28" s="391">
        <v>910.03</v>
      </c>
      <c r="D28" s="391">
        <v>899.2</v>
      </c>
      <c r="E28" s="391">
        <v>905.04</v>
      </c>
      <c r="F28" s="391">
        <v>900.43</v>
      </c>
      <c r="G28" s="391">
        <v>906.87</v>
      </c>
      <c r="H28" s="391">
        <v>924.95</v>
      </c>
      <c r="I28" s="391">
        <v>953.85</v>
      </c>
      <c r="J28" s="391">
        <v>972.48</v>
      </c>
      <c r="K28" s="391">
        <v>1012.17</v>
      </c>
      <c r="L28" s="391">
        <v>1056.6400000000001</v>
      </c>
      <c r="M28" s="391">
        <v>1111.04</v>
      </c>
    </row>
    <row r="29" spans="1:13" s="357" customFormat="1" ht="12.75" customHeight="1" x14ac:dyDescent="0.2">
      <c r="A29" s="361">
        <v>5</v>
      </c>
      <c r="B29" s="346" t="s">
        <v>320</v>
      </c>
      <c r="C29" s="390">
        <v>636.16999999999996</v>
      </c>
      <c r="D29" s="390">
        <v>643.22</v>
      </c>
      <c r="E29" s="390">
        <v>648.69000000000005</v>
      </c>
      <c r="F29" s="390">
        <v>661.51</v>
      </c>
      <c r="G29" s="390">
        <v>679.44</v>
      </c>
      <c r="H29" s="390">
        <v>701.85</v>
      </c>
      <c r="I29" s="390">
        <v>730.64</v>
      </c>
      <c r="J29" s="390">
        <v>754.92</v>
      </c>
      <c r="K29" s="390">
        <v>784.92</v>
      </c>
      <c r="L29" s="390">
        <v>833.64</v>
      </c>
      <c r="M29" s="390">
        <v>897.05</v>
      </c>
    </row>
    <row r="30" spans="1:13" s="114" customFormat="1" ht="12.75" customHeight="1" x14ac:dyDescent="0.2">
      <c r="A30" s="362">
        <v>51</v>
      </c>
      <c r="B30" s="358" t="s">
        <v>321</v>
      </c>
      <c r="C30" s="391">
        <v>623.36</v>
      </c>
      <c r="D30" s="391">
        <v>628.69000000000005</v>
      </c>
      <c r="E30" s="391">
        <v>634.41999999999996</v>
      </c>
      <c r="F30" s="391">
        <v>649.54999999999995</v>
      </c>
      <c r="G30" s="391">
        <v>673.14</v>
      </c>
      <c r="H30" s="391">
        <v>700.29</v>
      </c>
      <c r="I30" s="391">
        <v>726.95</v>
      </c>
      <c r="J30" s="391">
        <v>732.01</v>
      </c>
      <c r="K30" s="391">
        <v>768.97</v>
      </c>
      <c r="L30" s="391">
        <v>831.69</v>
      </c>
      <c r="M30" s="391">
        <v>890.47</v>
      </c>
    </row>
    <row r="31" spans="1:13" s="126" customFormat="1" ht="12.75" customHeight="1" x14ac:dyDescent="0.2">
      <c r="A31" s="362">
        <v>52</v>
      </c>
      <c r="B31" s="358" t="s">
        <v>322</v>
      </c>
      <c r="C31" s="391">
        <v>666.22</v>
      </c>
      <c r="D31" s="391">
        <v>676.49</v>
      </c>
      <c r="E31" s="391">
        <v>682.18</v>
      </c>
      <c r="F31" s="391">
        <v>696.3</v>
      </c>
      <c r="G31" s="391">
        <v>713.23</v>
      </c>
      <c r="H31" s="391">
        <v>734.73</v>
      </c>
      <c r="I31" s="391">
        <v>762.99</v>
      </c>
      <c r="J31" s="391">
        <v>794.16</v>
      </c>
      <c r="K31" s="391">
        <v>825.34</v>
      </c>
      <c r="L31" s="391">
        <v>875.23</v>
      </c>
      <c r="M31" s="391">
        <v>941.93</v>
      </c>
    </row>
    <row r="32" spans="1:13" s="114" customFormat="1" ht="12.75" customHeight="1" x14ac:dyDescent="0.2">
      <c r="A32" s="362">
        <v>53</v>
      </c>
      <c r="B32" s="358" t="s">
        <v>323</v>
      </c>
      <c r="C32" s="391">
        <v>554.65</v>
      </c>
      <c r="D32" s="391">
        <v>561</v>
      </c>
      <c r="E32" s="391">
        <v>567.53</v>
      </c>
      <c r="F32" s="391">
        <v>579.41</v>
      </c>
      <c r="G32" s="391">
        <v>598.97</v>
      </c>
      <c r="H32" s="391">
        <v>618.9</v>
      </c>
      <c r="I32" s="391">
        <v>641.96</v>
      </c>
      <c r="J32" s="391">
        <v>664.77</v>
      </c>
      <c r="K32" s="391">
        <v>694.65</v>
      </c>
      <c r="L32" s="391">
        <v>733.44</v>
      </c>
      <c r="M32" s="391">
        <v>798.32</v>
      </c>
    </row>
    <row r="33" spans="1:13" s="114" customFormat="1" ht="12.75" customHeight="1" x14ac:dyDescent="0.2">
      <c r="A33" s="362">
        <v>54</v>
      </c>
      <c r="B33" s="358" t="s">
        <v>324</v>
      </c>
      <c r="C33" s="391">
        <v>670.05</v>
      </c>
      <c r="D33" s="391">
        <v>670.38</v>
      </c>
      <c r="E33" s="391">
        <v>678.02</v>
      </c>
      <c r="F33" s="391">
        <v>683.44</v>
      </c>
      <c r="G33" s="391">
        <v>687.01</v>
      </c>
      <c r="H33" s="391">
        <v>703.35</v>
      </c>
      <c r="I33" s="391">
        <v>754.13</v>
      </c>
      <c r="J33" s="391">
        <v>807.03</v>
      </c>
      <c r="K33" s="391">
        <v>816.16</v>
      </c>
      <c r="L33" s="391">
        <v>835.2</v>
      </c>
      <c r="M33" s="391">
        <v>892.68</v>
      </c>
    </row>
    <row r="34" spans="1:13" s="114" customFormat="1" ht="16.5" customHeight="1" x14ac:dyDescent="0.2">
      <c r="A34" s="349">
        <v>6</v>
      </c>
      <c r="B34" s="346" t="s">
        <v>325</v>
      </c>
      <c r="C34" s="390">
        <v>651.48</v>
      </c>
      <c r="D34" s="390">
        <v>647.64</v>
      </c>
      <c r="E34" s="390">
        <v>673.53</v>
      </c>
      <c r="F34" s="390">
        <v>705.23</v>
      </c>
      <c r="G34" s="390">
        <v>701.39</v>
      </c>
      <c r="H34" s="390">
        <v>745.46</v>
      </c>
      <c r="I34" s="390">
        <v>800.65</v>
      </c>
      <c r="J34" s="390">
        <v>772.79</v>
      </c>
      <c r="K34" s="390">
        <v>823.03</v>
      </c>
      <c r="L34" s="390">
        <v>868.03</v>
      </c>
      <c r="M34" s="390">
        <v>921.84</v>
      </c>
    </row>
    <row r="35" spans="1:13" s="114" customFormat="1" ht="20.100000000000001" customHeight="1" x14ac:dyDescent="0.2">
      <c r="A35" s="355">
        <v>61</v>
      </c>
      <c r="B35" s="358" t="s">
        <v>326</v>
      </c>
      <c r="C35" s="391">
        <v>601.11</v>
      </c>
      <c r="D35" s="391">
        <v>607.84</v>
      </c>
      <c r="E35" s="391">
        <v>610.79999999999995</v>
      </c>
      <c r="F35" s="391">
        <v>628.86</v>
      </c>
      <c r="G35" s="391">
        <v>649.54999999999995</v>
      </c>
      <c r="H35" s="391">
        <v>674.21</v>
      </c>
      <c r="I35" s="391">
        <v>694.94</v>
      </c>
      <c r="J35" s="391">
        <v>722.71</v>
      </c>
      <c r="K35" s="391">
        <v>759.93</v>
      </c>
      <c r="L35" s="391">
        <v>809.01</v>
      </c>
      <c r="M35" s="391">
        <v>866.88</v>
      </c>
    </row>
    <row r="36" spans="1:13" s="114" customFormat="1" ht="17.100000000000001" customHeight="1" x14ac:dyDescent="0.2">
      <c r="A36" s="355">
        <v>62</v>
      </c>
      <c r="B36" s="358" t="s">
        <v>327</v>
      </c>
      <c r="C36" s="391">
        <v>796.12</v>
      </c>
      <c r="D36" s="391">
        <v>775.83</v>
      </c>
      <c r="E36" s="391">
        <v>876.13</v>
      </c>
      <c r="F36" s="391">
        <v>947.23</v>
      </c>
      <c r="G36" s="391">
        <v>873.96</v>
      </c>
      <c r="H36" s="391">
        <v>970.43</v>
      </c>
      <c r="I36" s="391">
        <v>1153.47</v>
      </c>
      <c r="J36" s="391">
        <v>953.26</v>
      </c>
      <c r="K36" s="391">
        <v>1061.8</v>
      </c>
      <c r="L36" s="391">
        <v>1078.6500000000001</v>
      </c>
      <c r="M36" s="391">
        <v>1123.98</v>
      </c>
    </row>
    <row r="37" spans="1:13" s="114" customFormat="1" ht="12.75" customHeight="1" x14ac:dyDescent="0.2">
      <c r="A37" s="349">
        <v>7</v>
      </c>
      <c r="B37" s="346" t="s">
        <v>328</v>
      </c>
      <c r="C37" s="390">
        <v>689.31</v>
      </c>
      <c r="D37" s="390">
        <v>693.11</v>
      </c>
      <c r="E37" s="390">
        <v>699.07</v>
      </c>
      <c r="F37" s="390">
        <v>710.79</v>
      </c>
      <c r="G37" s="390">
        <v>729.98</v>
      </c>
      <c r="H37" s="390">
        <v>756.88</v>
      </c>
      <c r="I37" s="390">
        <v>782.92</v>
      </c>
      <c r="J37" s="390">
        <v>806.16</v>
      </c>
      <c r="K37" s="390">
        <v>840.13</v>
      </c>
      <c r="L37" s="390">
        <v>887.58</v>
      </c>
      <c r="M37" s="390">
        <v>951.56</v>
      </c>
    </row>
    <row r="38" spans="1:13" s="114" customFormat="1" ht="12.75" customHeight="1" x14ac:dyDescent="0.2">
      <c r="A38" s="355">
        <v>71</v>
      </c>
      <c r="B38" s="358" t="s">
        <v>329</v>
      </c>
      <c r="C38" s="391">
        <v>647.29</v>
      </c>
      <c r="D38" s="391">
        <v>652.82000000000005</v>
      </c>
      <c r="E38" s="391">
        <v>656.41</v>
      </c>
      <c r="F38" s="391">
        <v>663.17</v>
      </c>
      <c r="G38" s="391">
        <v>675.51</v>
      </c>
      <c r="H38" s="391">
        <v>700.58</v>
      </c>
      <c r="I38" s="391">
        <v>726.31</v>
      </c>
      <c r="J38" s="391">
        <v>754.26</v>
      </c>
      <c r="K38" s="391">
        <v>798.66</v>
      </c>
      <c r="L38" s="391">
        <v>834.55</v>
      </c>
      <c r="M38" s="391">
        <v>897.13</v>
      </c>
    </row>
    <row r="39" spans="1:13" s="114" customFormat="1" ht="12.75" customHeight="1" x14ac:dyDescent="0.2">
      <c r="A39" s="355">
        <v>72</v>
      </c>
      <c r="B39" s="358" t="s">
        <v>330</v>
      </c>
      <c r="C39" s="391">
        <v>775.36</v>
      </c>
      <c r="D39" s="391">
        <v>781.04</v>
      </c>
      <c r="E39" s="391">
        <v>788</v>
      </c>
      <c r="F39" s="391">
        <v>798.59</v>
      </c>
      <c r="G39" s="391">
        <v>820.57</v>
      </c>
      <c r="H39" s="391">
        <v>849.72</v>
      </c>
      <c r="I39" s="391">
        <v>878.47</v>
      </c>
      <c r="J39" s="391">
        <v>890.18</v>
      </c>
      <c r="K39" s="391">
        <v>918.35</v>
      </c>
      <c r="L39" s="391">
        <v>977.71</v>
      </c>
      <c r="M39" s="391">
        <v>1043.24</v>
      </c>
    </row>
    <row r="40" spans="1:13" s="114" customFormat="1" ht="23.25" customHeight="1" x14ac:dyDescent="0.2">
      <c r="A40" s="355">
        <v>73</v>
      </c>
      <c r="B40" s="358" t="s">
        <v>331</v>
      </c>
      <c r="C40" s="391">
        <v>679.34</v>
      </c>
      <c r="D40" s="391">
        <v>676.51</v>
      </c>
      <c r="E40" s="391">
        <v>684.73</v>
      </c>
      <c r="F40" s="391">
        <v>695.15</v>
      </c>
      <c r="G40" s="391">
        <v>714.83</v>
      </c>
      <c r="H40" s="391">
        <v>735.72</v>
      </c>
      <c r="I40" s="391">
        <v>749.14</v>
      </c>
      <c r="J40" s="391">
        <v>770.25</v>
      </c>
      <c r="K40" s="391">
        <v>808.29</v>
      </c>
      <c r="L40" s="391">
        <v>843.56</v>
      </c>
      <c r="M40" s="391">
        <v>903.76</v>
      </c>
    </row>
    <row r="41" spans="1:13" s="60" customFormat="1" ht="12.75" customHeight="1" x14ac:dyDescent="0.2">
      <c r="A41" s="355">
        <v>74</v>
      </c>
      <c r="B41" s="358" t="s">
        <v>332</v>
      </c>
      <c r="C41" s="391">
        <v>845.79</v>
      </c>
      <c r="D41" s="391">
        <v>828.15</v>
      </c>
      <c r="E41" s="391">
        <v>836.28</v>
      </c>
      <c r="F41" s="391">
        <v>849.1</v>
      </c>
      <c r="G41" s="391">
        <v>861.32</v>
      </c>
      <c r="H41" s="391">
        <v>882.71</v>
      </c>
      <c r="I41" s="391">
        <v>906.35</v>
      </c>
      <c r="J41" s="391">
        <v>927.56</v>
      </c>
      <c r="K41" s="391">
        <v>956.88</v>
      </c>
      <c r="L41" s="391">
        <v>1001.7</v>
      </c>
      <c r="M41" s="391">
        <v>1059.19</v>
      </c>
    </row>
    <row r="42" spans="1:13" s="60" customFormat="1" ht="19.5" customHeight="1" x14ac:dyDescent="0.2">
      <c r="A42" s="355">
        <v>75</v>
      </c>
      <c r="B42" s="358" t="s">
        <v>333</v>
      </c>
      <c r="C42" s="391">
        <v>594.04</v>
      </c>
      <c r="D42" s="391">
        <v>602.30999999999995</v>
      </c>
      <c r="E42" s="391">
        <v>608.39</v>
      </c>
      <c r="F42" s="391">
        <v>625.51</v>
      </c>
      <c r="G42" s="391">
        <v>650.41</v>
      </c>
      <c r="H42" s="391">
        <v>675.36</v>
      </c>
      <c r="I42" s="391">
        <v>701.57</v>
      </c>
      <c r="J42" s="391">
        <v>733.56</v>
      </c>
      <c r="K42" s="391">
        <v>764.99</v>
      </c>
      <c r="L42" s="391">
        <v>813.35</v>
      </c>
      <c r="M42" s="391">
        <v>875.71</v>
      </c>
    </row>
    <row r="43" spans="1:13" s="60" customFormat="1" ht="12.75" customHeight="1" x14ac:dyDescent="0.2">
      <c r="A43" s="349">
        <v>8</v>
      </c>
      <c r="B43" s="346" t="s">
        <v>334</v>
      </c>
      <c r="C43" s="390">
        <v>647.15</v>
      </c>
      <c r="D43" s="390">
        <v>652.71</v>
      </c>
      <c r="E43" s="390">
        <v>659.28</v>
      </c>
      <c r="F43" s="390">
        <v>670.89</v>
      </c>
      <c r="G43" s="390">
        <v>689.84</v>
      </c>
      <c r="H43" s="390">
        <v>719.5</v>
      </c>
      <c r="I43" s="390">
        <v>749.68</v>
      </c>
      <c r="J43" s="390">
        <v>787.59</v>
      </c>
      <c r="K43" s="390">
        <v>816.4</v>
      </c>
      <c r="L43" s="390">
        <v>866.48</v>
      </c>
      <c r="M43" s="390">
        <v>925.47</v>
      </c>
    </row>
    <row r="44" spans="1:13" s="60" customFormat="1" ht="12.75" customHeight="1" x14ac:dyDescent="0.2">
      <c r="A44" s="355">
        <v>81</v>
      </c>
      <c r="B44" s="358" t="s">
        <v>335</v>
      </c>
      <c r="C44" s="391">
        <v>610.61</v>
      </c>
      <c r="D44" s="391">
        <v>620.71</v>
      </c>
      <c r="E44" s="391">
        <v>628.19000000000005</v>
      </c>
      <c r="F44" s="391">
        <v>643.92999999999995</v>
      </c>
      <c r="G44" s="391">
        <v>668.34</v>
      </c>
      <c r="H44" s="391">
        <v>695.91</v>
      </c>
      <c r="I44" s="391">
        <v>722.75</v>
      </c>
      <c r="J44" s="391">
        <v>755.19</v>
      </c>
      <c r="K44" s="391">
        <v>788.13</v>
      </c>
      <c r="L44" s="391">
        <v>832.68</v>
      </c>
      <c r="M44" s="391">
        <v>895.86</v>
      </c>
    </row>
    <row r="45" spans="1:13" s="60" customFormat="1" ht="12.75" customHeight="1" x14ac:dyDescent="0.2">
      <c r="A45" s="355">
        <v>82</v>
      </c>
      <c r="B45" s="358" t="s">
        <v>336</v>
      </c>
      <c r="C45" s="391">
        <v>728.91</v>
      </c>
      <c r="D45" s="391">
        <v>738.67</v>
      </c>
      <c r="E45" s="391">
        <v>744.41</v>
      </c>
      <c r="F45" s="391">
        <v>744.42</v>
      </c>
      <c r="G45" s="391">
        <v>758.49</v>
      </c>
      <c r="H45" s="391">
        <v>778.21</v>
      </c>
      <c r="I45" s="391">
        <v>810.97</v>
      </c>
      <c r="J45" s="391">
        <v>843.84</v>
      </c>
      <c r="K45" s="391">
        <v>845.1</v>
      </c>
      <c r="L45" s="391">
        <v>924.38</v>
      </c>
      <c r="M45" s="391">
        <v>916.34</v>
      </c>
    </row>
    <row r="46" spans="1:13" s="60" customFormat="1" ht="12.75" customHeight="1" x14ac:dyDescent="0.2">
      <c r="A46" s="355">
        <v>83</v>
      </c>
      <c r="B46" s="358" t="s">
        <v>337</v>
      </c>
      <c r="C46" s="391">
        <v>672.69</v>
      </c>
      <c r="D46" s="391">
        <v>672.11</v>
      </c>
      <c r="E46" s="391">
        <v>676.88</v>
      </c>
      <c r="F46" s="391">
        <v>685.47</v>
      </c>
      <c r="G46" s="391">
        <v>696.64</v>
      </c>
      <c r="H46" s="391">
        <v>730.04</v>
      </c>
      <c r="I46" s="391">
        <v>761.01</v>
      </c>
      <c r="J46" s="391">
        <v>805.1</v>
      </c>
      <c r="K46" s="391">
        <v>837.88</v>
      </c>
      <c r="L46" s="391">
        <v>885.69</v>
      </c>
      <c r="M46" s="391">
        <v>956.53</v>
      </c>
    </row>
    <row r="47" spans="1:13" s="60" customFormat="1" ht="12.75" customHeight="1" x14ac:dyDescent="0.2">
      <c r="A47" s="349">
        <v>9</v>
      </c>
      <c r="B47" s="346" t="s">
        <v>338</v>
      </c>
      <c r="C47" s="390">
        <v>563.61</v>
      </c>
      <c r="D47" s="390">
        <v>575.77</v>
      </c>
      <c r="E47" s="390">
        <v>583.21</v>
      </c>
      <c r="F47" s="390">
        <v>602.21</v>
      </c>
      <c r="G47" s="390">
        <v>628.91999999999996</v>
      </c>
      <c r="H47" s="390">
        <v>660.17</v>
      </c>
      <c r="I47" s="390">
        <v>687.66</v>
      </c>
      <c r="J47" s="390">
        <v>719.43</v>
      </c>
      <c r="K47" s="390">
        <v>758.99</v>
      </c>
      <c r="L47" s="390">
        <v>801.61</v>
      </c>
      <c r="M47" s="390">
        <v>853.75</v>
      </c>
    </row>
    <row r="48" spans="1:13" s="60" customFormat="1" ht="12.75" customHeight="1" x14ac:dyDescent="0.2">
      <c r="A48" s="355">
        <v>91</v>
      </c>
      <c r="B48" s="358" t="s">
        <v>339</v>
      </c>
      <c r="C48" s="391">
        <v>526.24</v>
      </c>
      <c r="D48" s="391">
        <v>537.74</v>
      </c>
      <c r="E48" s="391">
        <v>541.77</v>
      </c>
      <c r="F48" s="391">
        <v>561.80999999999995</v>
      </c>
      <c r="G48" s="391">
        <v>585.85</v>
      </c>
      <c r="H48" s="391">
        <v>609.79999999999995</v>
      </c>
      <c r="I48" s="391">
        <v>630</v>
      </c>
      <c r="J48" s="391">
        <v>658.93</v>
      </c>
      <c r="K48" s="391">
        <v>688.35</v>
      </c>
      <c r="L48" s="391">
        <v>731.3</v>
      </c>
      <c r="M48" s="391">
        <v>790.11</v>
      </c>
    </row>
    <row r="49" spans="1:13" s="60" customFormat="1" ht="12.75" customHeight="1" x14ac:dyDescent="0.2">
      <c r="A49" s="355">
        <v>92</v>
      </c>
      <c r="B49" s="358" t="s">
        <v>340</v>
      </c>
      <c r="C49" s="391">
        <v>555.52</v>
      </c>
      <c r="D49" s="391">
        <v>564.91</v>
      </c>
      <c r="E49" s="391">
        <v>568.49</v>
      </c>
      <c r="F49" s="391">
        <v>585.61</v>
      </c>
      <c r="G49" s="391">
        <v>612.47</v>
      </c>
      <c r="H49" s="391">
        <v>640.83000000000004</v>
      </c>
      <c r="I49" s="391">
        <v>664.29</v>
      </c>
      <c r="J49" s="391">
        <v>696.6</v>
      </c>
      <c r="K49" s="391">
        <v>728.6</v>
      </c>
      <c r="L49" s="391">
        <v>767.29</v>
      </c>
      <c r="M49" s="391">
        <v>817.91</v>
      </c>
    </row>
    <row r="50" spans="1:13" s="60" customFormat="1" ht="12.75" customHeight="1" x14ac:dyDescent="0.2">
      <c r="A50" s="355">
        <v>93</v>
      </c>
      <c r="B50" s="358" t="s">
        <v>341</v>
      </c>
      <c r="C50" s="391">
        <v>581.26</v>
      </c>
      <c r="D50" s="391">
        <v>590.26</v>
      </c>
      <c r="E50" s="391">
        <v>590.25</v>
      </c>
      <c r="F50" s="391">
        <v>607.39</v>
      </c>
      <c r="G50" s="391">
        <v>631.03</v>
      </c>
      <c r="H50" s="391">
        <v>655.97</v>
      </c>
      <c r="I50" s="391">
        <v>680.94</v>
      </c>
      <c r="J50" s="391">
        <v>707.26</v>
      </c>
      <c r="K50" s="391">
        <v>745.34</v>
      </c>
      <c r="L50" s="391">
        <v>781.63</v>
      </c>
      <c r="M50" s="391">
        <v>836.37</v>
      </c>
    </row>
    <row r="51" spans="1:13" s="60" customFormat="1" ht="12.75" customHeight="1" x14ac:dyDescent="0.2">
      <c r="A51" s="355">
        <v>94</v>
      </c>
      <c r="B51" s="358" t="s">
        <v>342</v>
      </c>
      <c r="C51" s="391">
        <v>532.04</v>
      </c>
      <c r="D51" s="391">
        <v>542.97</v>
      </c>
      <c r="E51" s="391">
        <v>547.24</v>
      </c>
      <c r="F51" s="391">
        <v>565.51</v>
      </c>
      <c r="G51" s="391">
        <v>592.15</v>
      </c>
      <c r="H51" s="391">
        <v>617.46</v>
      </c>
      <c r="I51" s="391">
        <v>639.78</v>
      </c>
      <c r="J51" s="391">
        <v>666.92</v>
      </c>
      <c r="K51" s="391">
        <v>698.91</v>
      </c>
      <c r="L51" s="391">
        <v>742.38</v>
      </c>
      <c r="M51" s="391">
        <v>796.33</v>
      </c>
    </row>
    <row r="52" spans="1:13" s="60" customFormat="1" ht="12.75" customHeight="1" x14ac:dyDescent="0.2">
      <c r="A52" s="355">
        <v>95</v>
      </c>
      <c r="B52" s="358" t="s">
        <v>343</v>
      </c>
      <c r="C52" s="391">
        <v>717.24</v>
      </c>
      <c r="D52" s="391">
        <v>724.69</v>
      </c>
      <c r="E52" s="391">
        <v>745.19</v>
      </c>
      <c r="F52" s="391">
        <v>765.54</v>
      </c>
      <c r="G52" s="391">
        <v>795.46</v>
      </c>
      <c r="H52" s="391">
        <v>807.21</v>
      </c>
      <c r="I52" s="391">
        <v>839.13</v>
      </c>
      <c r="J52" s="391">
        <v>884.84</v>
      </c>
      <c r="K52" s="391">
        <v>917.85</v>
      </c>
      <c r="L52" s="391">
        <v>1002.92</v>
      </c>
      <c r="M52" s="391">
        <v>1043.8499999999999</v>
      </c>
    </row>
    <row r="53" spans="1:13" s="60" customFormat="1" ht="12.75" customHeight="1" x14ac:dyDescent="0.2">
      <c r="A53" s="355">
        <v>96</v>
      </c>
      <c r="B53" s="358" t="s">
        <v>344</v>
      </c>
      <c r="C53" s="391">
        <v>604.41</v>
      </c>
      <c r="D53" s="391">
        <v>622.26</v>
      </c>
      <c r="E53" s="391">
        <v>638.65</v>
      </c>
      <c r="F53" s="391">
        <v>656.98</v>
      </c>
      <c r="G53" s="391">
        <v>685.45</v>
      </c>
      <c r="H53" s="391">
        <v>729.29</v>
      </c>
      <c r="I53" s="391">
        <v>769.33</v>
      </c>
      <c r="J53" s="391">
        <v>802.42</v>
      </c>
      <c r="K53" s="391">
        <v>853.73</v>
      </c>
      <c r="L53" s="391">
        <v>909.3</v>
      </c>
      <c r="M53" s="391">
        <v>962.03</v>
      </c>
    </row>
    <row r="54" spans="1:13" s="60" customFormat="1" ht="12.75" customHeight="1" x14ac:dyDescent="0.2">
      <c r="A54" s="363" t="s">
        <v>345</v>
      </c>
      <c r="B54" s="346"/>
      <c r="C54" s="390">
        <v>1729.92</v>
      </c>
      <c r="D54" s="390">
        <v>1665.15</v>
      </c>
      <c r="E54" s="390">
        <v>1962.04</v>
      </c>
      <c r="F54" s="390">
        <v>1816.54</v>
      </c>
      <c r="G54" s="390">
        <v>1986.74</v>
      </c>
      <c r="H54" s="390">
        <v>1694.97</v>
      </c>
      <c r="I54" s="390">
        <v>1909.38</v>
      </c>
      <c r="J54" s="390">
        <v>2041.63</v>
      </c>
      <c r="K54" s="390">
        <v>2131.42</v>
      </c>
      <c r="L54" s="390">
        <v>2254.4699999999998</v>
      </c>
      <c r="M54" s="390">
        <v>2853.07</v>
      </c>
    </row>
    <row r="55" spans="1:13" s="60" customFormat="1" ht="12.75" customHeight="1" x14ac:dyDescent="0.2">
      <c r="A55" s="451" t="s">
        <v>137</v>
      </c>
      <c r="B55" s="452"/>
      <c r="C55" s="453"/>
      <c r="D55" s="453"/>
      <c r="E55" s="454"/>
      <c r="F55" s="454"/>
      <c r="G55" s="454"/>
      <c r="H55" s="454"/>
      <c r="I55" s="454"/>
      <c r="J55" s="454"/>
      <c r="K55" s="454"/>
      <c r="L55" s="454"/>
      <c r="M55" s="454"/>
    </row>
    <row r="56" spans="1:13" s="60" customFormat="1" ht="15" customHeight="1" x14ac:dyDescent="0.2">
      <c r="A56" s="455"/>
      <c r="B56" s="490" t="s">
        <v>4</v>
      </c>
      <c r="C56" s="490"/>
      <c r="D56" s="490"/>
      <c r="E56" s="490"/>
      <c r="F56" s="490"/>
      <c r="G56" s="490"/>
      <c r="H56" s="490"/>
      <c r="I56" s="490"/>
      <c r="J56" s="490"/>
      <c r="K56" s="490"/>
      <c r="L56" s="490"/>
      <c r="M56" s="490"/>
    </row>
    <row r="57" spans="1:13" ht="10.5" customHeight="1" x14ac:dyDescent="0.2"/>
    <row r="58" spans="1:13" ht="15" customHeight="1" x14ac:dyDescent="0.2">
      <c r="B58" s="198"/>
    </row>
  </sheetData>
  <mergeCells count="2">
    <mergeCell ref="A1:M1"/>
    <mergeCell ref="B56:M56"/>
  </mergeCells>
  <conditionalFormatting sqref="A1 A56:B56 E55 A2:C3 B55 B4:C4 A58:C1048576 C7:G53 A5:L6 C54:L54 N1:XFD1048576">
    <cfRule type="cellIs" dxfId="524" priority="45" operator="equal">
      <formula>0</formula>
    </cfRule>
  </conditionalFormatting>
  <conditionalFormatting sqref="C55">
    <cfRule type="cellIs" dxfId="523" priority="44" operator="equal">
      <formula>0</formula>
    </cfRule>
  </conditionalFormatting>
  <conditionalFormatting sqref="A55">
    <cfRule type="cellIs" dxfId="522" priority="43" operator="equal">
      <formula>0</formula>
    </cfRule>
  </conditionalFormatting>
  <conditionalFormatting sqref="E2:E4 E58:E1048576 F4:G4">
    <cfRule type="cellIs" dxfId="521" priority="42" operator="equal">
      <formula>0</formula>
    </cfRule>
  </conditionalFormatting>
  <conditionalFormatting sqref="D2:D4 D58:D1048576">
    <cfRule type="cellIs" dxfId="520" priority="41" operator="equal">
      <formula>0</formula>
    </cfRule>
  </conditionalFormatting>
  <conditionalFormatting sqref="D55">
    <cfRule type="cellIs" dxfId="519" priority="40" operator="equal">
      <formula>0</formula>
    </cfRule>
  </conditionalFormatting>
  <conditionalFormatting sqref="G55">
    <cfRule type="cellIs" dxfId="518" priority="39" operator="equal">
      <formula>0</formula>
    </cfRule>
  </conditionalFormatting>
  <conditionalFormatting sqref="G2:G3 G58:G1048576">
    <cfRule type="cellIs" dxfId="517" priority="38" operator="equal">
      <formula>0</formula>
    </cfRule>
  </conditionalFormatting>
  <conditionalFormatting sqref="F55">
    <cfRule type="cellIs" dxfId="516" priority="37" operator="equal">
      <formula>0</formula>
    </cfRule>
  </conditionalFormatting>
  <conditionalFormatting sqref="F2:F3 F58:F1048576">
    <cfRule type="cellIs" dxfId="515" priority="36" operator="equal">
      <formula>0</formula>
    </cfRule>
  </conditionalFormatting>
  <conditionalFormatting sqref="H4">
    <cfRule type="cellIs" dxfId="514" priority="35" operator="equal">
      <formula>0</formula>
    </cfRule>
  </conditionalFormatting>
  <conditionalFormatting sqref="H7:H53">
    <cfRule type="cellIs" dxfId="513" priority="34" operator="equal">
      <formula>0</formula>
    </cfRule>
  </conditionalFormatting>
  <conditionalFormatting sqref="H55">
    <cfRule type="cellIs" dxfId="512" priority="33" operator="equal">
      <formula>0</formula>
    </cfRule>
  </conditionalFormatting>
  <conditionalFormatting sqref="H2:H3 H58:H1048576">
    <cfRule type="cellIs" dxfId="511" priority="32" operator="equal">
      <formula>0</formula>
    </cfRule>
  </conditionalFormatting>
  <conditionalFormatting sqref="I4">
    <cfRule type="cellIs" dxfId="510" priority="31" operator="equal">
      <formula>0</formula>
    </cfRule>
  </conditionalFormatting>
  <conditionalFormatting sqref="I7:I53">
    <cfRule type="cellIs" dxfId="509" priority="30" operator="equal">
      <formula>0</formula>
    </cfRule>
  </conditionalFormatting>
  <conditionalFormatting sqref="I55">
    <cfRule type="cellIs" dxfId="508" priority="29" operator="equal">
      <formula>0</formula>
    </cfRule>
  </conditionalFormatting>
  <conditionalFormatting sqref="I2:I3 I58:I1048576">
    <cfRule type="cellIs" dxfId="507" priority="28" operator="equal">
      <formula>0</formula>
    </cfRule>
  </conditionalFormatting>
  <conditionalFormatting sqref="K4">
    <cfRule type="cellIs" dxfId="506" priority="20" operator="equal">
      <formula>0</formula>
    </cfRule>
  </conditionalFormatting>
  <conditionalFormatting sqref="J4">
    <cfRule type="cellIs" dxfId="505" priority="24" operator="equal">
      <formula>0</formula>
    </cfRule>
  </conditionalFormatting>
  <conditionalFormatting sqref="J7:J53">
    <cfRule type="cellIs" dxfId="504" priority="23" operator="equal">
      <formula>0</formula>
    </cfRule>
  </conditionalFormatting>
  <conditionalFormatting sqref="J55">
    <cfRule type="cellIs" dxfId="503" priority="22" operator="equal">
      <formula>0</formula>
    </cfRule>
  </conditionalFormatting>
  <conditionalFormatting sqref="J2:J3 J58:J1048576">
    <cfRule type="cellIs" dxfId="502" priority="21" operator="equal">
      <formula>0</formula>
    </cfRule>
  </conditionalFormatting>
  <conditionalFormatting sqref="K7:K53">
    <cfRule type="cellIs" dxfId="501" priority="19" operator="equal">
      <formula>0</formula>
    </cfRule>
  </conditionalFormatting>
  <conditionalFormatting sqref="K55">
    <cfRule type="cellIs" dxfId="500" priority="18" operator="equal">
      <formula>0</formula>
    </cfRule>
  </conditionalFormatting>
  <conditionalFormatting sqref="K2:K3 K58:K1048576">
    <cfRule type="cellIs" dxfId="499" priority="17" operator="equal">
      <formula>0</formula>
    </cfRule>
  </conditionalFormatting>
  <conditionalFormatting sqref="L4">
    <cfRule type="cellIs" dxfId="498" priority="16" operator="equal">
      <formula>0</formula>
    </cfRule>
  </conditionalFormatting>
  <conditionalFormatting sqref="L7:L53">
    <cfRule type="cellIs" dxfId="497" priority="15" operator="equal">
      <formula>0</formula>
    </cfRule>
  </conditionalFormatting>
  <conditionalFormatting sqref="L55">
    <cfRule type="cellIs" dxfId="496" priority="14" operator="equal">
      <formula>0</formula>
    </cfRule>
  </conditionalFormatting>
  <conditionalFormatting sqref="L2:L3 L58:L1048576">
    <cfRule type="cellIs" dxfId="495" priority="13" operator="equal">
      <formula>0</formula>
    </cfRule>
  </conditionalFormatting>
  <conditionalFormatting sqref="A4">
    <cfRule type="cellIs" dxfId="494" priority="11" operator="equal">
      <formula>0</formula>
    </cfRule>
  </conditionalFormatting>
  <conditionalFormatting sqref="M5:M6 M54">
    <cfRule type="cellIs" dxfId="493" priority="10" operator="equal">
      <formula>0</formula>
    </cfRule>
  </conditionalFormatting>
  <conditionalFormatting sqref="M4">
    <cfRule type="cellIs" dxfId="492" priority="9" operator="equal">
      <formula>0</formula>
    </cfRule>
  </conditionalFormatting>
  <conditionalFormatting sqref="M7:M53">
    <cfRule type="cellIs" dxfId="491" priority="8" operator="equal">
      <formula>0</formula>
    </cfRule>
  </conditionalFormatting>
  <conditionalFormatting sqref="M55">
    <cfRule type="cellIs" dxfId="490" priority="7" operator="equal">
      <formula>0</formula>
    </cfRule>
  </conditionalFormatting>
  <conditionalFormatting sqref="M2:M3 M58:M1048576">
    <cfRule type="cellIs" dxfId="489" priority="6" operator="equal">
      <formula>0</formula>
    </cfRule>
  </conditionalFormatting>
  <printOptions horizontalCentered="1"/>
  <pageMargins left="0.27559055118110237" right="0.27559055118110237" top="1.7716535433070868" bottom="0.47244094488188981" header="0.19685039370078741" footer="0.19685039370078741"/>
  <pageSetup paperSize="9" scale="80" orientation="portrait" r:id="rId1"/>
  <headerFooter>
    <oddHeader>&amp;C&amp;G</oddHeader>
  </headerFooter>
  <drawing r:id="rId2"/>
  <legacyDrawingHF r:id="rId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C1889A-89CA-456F-9EE2-B4E94E81CB04}">
  <sheetPr>
    <tabColor rgb="FFE1EAEF"/>
    <pageSetUpPr fitToPage="1"/>
  </sheetPr>
  <dimension ref="A1:M58"/>
  <sheetViews>
    <sheetView showGridLines="0" workbookViewId="0">
      <selection sqref="A1:M1"/>
    </sheetView>
  </sheetViews>
  <sheetFormatPr defaultColWidth="9.140625" defaultRowHeight="11.25" x14ac:dyDescent="0.2"/>
  <cols>
    <col min="1" max="1" width="3" style="137" customWidth="1"/>
    <col min="2" max="2" width="45.28515625" style="134" customWidth="1"/>
    <col min="3" max="13" width="6.28515625" style="128" customWidth="1"/>
    <col min="14" max="16384" width="9.140625" style="128"/>
  </cols>
  <sheetData>
    <row r="1" spans="1:13" s="127" customFormat="1" ht="28.5" customHeight="1" x14ac:dyDescent="0.2">
      <c r="A1" s="477" t="s">
        <v>375</v>
      </c>
      <c r="B1" s="477"/>
      <c r="C1" s="477"/>
      <c r="D1" s="477"/>
      <c r="E1" s="477"/>
      <c r="F1" s="477"/>
      <c r="G1" s="477"/>
      <c r="H1" s="477"/>
      <c r="I1" s="477"/>
      <c r="J1" s="477"/>
      <c r="K1" s="477"/>
      <c r="L1" s="477"/>
      <c r="M1" s="477"/>
    </row>
    <row r="2" spans="1:13" ht="15" customHeight="1" x14ac:dyDescent="0.2">
      <c r="A2" s="101"/>
      <c r="B2" s="101"/>
      <c r="C2" s="101"/>
      <c r="D2" s="101"/>
      <c r="E2" s="101"/>
      <c r="F2" s="101"/>
      <c r="G2" s="101"/>
      <c r="H2" s="101"/>
      <c r="I2" s="101"/>
      <c r="J2" s="101"/>
      <c r="K2" s="101"/>
      <c r="L2" s="101"/>
      <c r="M2" s="101"/>
    </row>
    <row r="3" spans="1:13" s="114" customFormat="1" ht="15" customHeight="1" x14ac:dyDescent="0.2">
      <c r="A3" s="30" t="s">
        <v>43</v>
      </c>
      <c r="B3" s="344"/>
      <c r="C3" s="31"/>
      <c r="D3" s="31"/>
      <c r="E3" s="31"/>
      <c r="F3" s="31"/>
      <c r="G3" s="31"/>
      <c r="H3" s="31"/>
      <c r="I3" s="31"/>
      <c r="J3" s="31"/>
      <c r="K3" s="31"/>
      <c r="L3" s="31"/>
      <c r="M3" s="31" t="s">
        <v>69</v>
      </c>
    </row>
    <row r="4" spans="1:13" s="114" customFormat="1" ht="28.5" customHeight="1" thickBot="1" x14ac:dyDescent="0.25">
      <c r="A4" s="105" t="s">
        <v>369</v>
      </c>
      <c r="B4" s="345"/>
      <c r="C4" s="190">
        <v>2013</v>
      </c>
      <c r="D4" s="190">
        <v>2014</v>
      </c>
      <c r="E4" s="190">
        <v>2015</v>
      </c>
      <c r="F4" s="190">
        <v>2016</v>
      </c>
      <c r="G4" s="190">
        <v>2017</v>
      </c>
      <c r="H4" s="190">
        <v>2018</v>
      </c>
      <c r="I4" s="190">
        <v>2019</v>
      </c>
      <c r="J4" s="190">
        <v>2020</v>
      </c>
      <c r="K4" s="190">
        <v>2021</v>
      </c>
      <c r="L4" s="190">
        <v>2022</v>
      </c>
      <c r="M4" s="190">
        <v>2023</v>
      </c>
    </row>
    <row r="5" spans="1:13" s="114" customFormat="1" ht="28.5" customHeight="1" thickTop="1" x14ac:dyDescent="0.2">
      <c r="A5" s="332"/>
      <c r="B5" s="366" t="s">
        <v>12</v>
      </c>
      <c r="C5" s="392">
        <v>5.19</v>
      </c>
      <c r="D5" s="392">
        <v>5.16</v>
      </c>
      <c r="E5" s="392">
        <v>5.18</v>
      </c>
      <c r="F5" s="392">
        <v>5.24</v>
      </c>
      <c r="G5" s="392">
        <v>5.34</v>
      </c>
      <c r="H5" s="392">
        <v>5.49</v>
      </c>
      <c r="I5" s="392">
        <v>5.68</v>
      </c>
      <c r="J5" s="392">
        <v>5.92</v>
      </c>
      <c r="K5" s="392">
        <v>6.13</v>
      </c>
      <c r="L5" s="392">
        <v>6.45</v>
      </c>
      <c r="M5" s="392">
        <v>6.88</v>
      </c>
    </row>
    <row r="6" spans="1:13" s="114" customFormat="1" ht="24" customHeight="1" x14ac:dyDescent="0.2">
      <c r="A6" s="349">
        <v>1</v>
      </c>
      <c r="B6" s="351" t="s">
        <v>297</v>
      </c>
      <c r="C6" s="439">
        <v>12.12</v>
      </c>
      <c r="D6" s="439">
        <v>12.03</v>
      </c>
      <c r="E6" s="439">
        <v>12.14</v>
      </c>
      <c r="F6" s="439">
        <v>12.33</v>
      </c>
      <c r="G6" s="439">
        <v>12.52</v>
      </c>
      <c r="H6" s="439">
        <v>12.82</v>
      </c>
      <c r="I6" s="439">
        <v>13.15</v>
      </c>
      <c r="J6" s="439">
        <v>13.57</v>
      </c>
      <c r="K6" s="439">
        <v>14</v>
      </c>
      <c r="L6" s="439">
        <v>14.63</v>
      </c>
      <c r="M6" s="439">
        <v>15.43</v>
      </c>
    </row>
    <row r="7" spans="1:13" s="114" customFormat="1" ht="21" customHeight="1" x14ac:dyDescent="0.2">
      <c r="A7" s="348">
        <v>11</v>
      </c>
      <c r="B7" s="358" t="s">
        <v>298</v>
      </c>
      <c r="C7" s="440">
        <v>16.57</v>
      </c>
      <c r="D7" s="440">
        <v>16.36</v>
      </c>
      <c r="E7" s="440">
        <v>16.350000000000001</v>
      </c>
      <c r="F7" s="440">
        <v>16.309999999999999</v>
      </c>
      <c r="G7" s="440">
        <v>17.170000000000002</v>
      </c>
      <c r="H7" s="440">
        <v>17.420000000000002</v>
      </c>
      <c r="I7" s="440">
        <v>18.03</v>
      </c>
      <c r="J7" s="440">
        <v>18.48</v>
      </c>
      <c r="K7" s="440">
        <v>18.71</v>
      </c>
      <c r="L7" s="440">
        <v>19.239999999999998</v>
      </c>
      <c r="M7" s="440">
        <v>20.43</v>
      </c>
    </row>
    <row r="8" spans="1:13" s="114" customFormat="1" ht="12.75" customHeight="1" x14ac:dyDescent="0.2">
      <c r="A8" s="348">
        <v>12</v>
      </c>
      <c r="B8" s="358" t="s">
        <v>299</v>
      </c>
      <c r="C8" s="440">
        <v>14.2</v>
      </c>
      <c r="D8" s="440">
        <v>13.98</v>
      </c>
      <c r="E8" s="440">
        <v>14.06</v>
      </c>
      <c r="F8" s="440">
        <v>14.16</v>
      </c>
      <c r="G8" s="440">
        <v>14.22</v>
      </c>
      <c r="H8" s="440">
        <v>14.67</v>
      </c>
      <c r="I8" s="440">
        <v>14.75</v>
      </c>
      <c r="J8" s="440">
        <v>15.12</v>
      </c>
      <c r="K8" s="440">
        <v>15.54</v>
      </c>
      <c r="L8" s="440">
        <v>16.45</v>
      </c>
      <c r="M8" s="440">
        <v>17.22</v>
      </c>
    </row>
    <row r="9" spans="1:13" s="114" customFormat="1" ht="12.75" customHeight="1" x14ac:dyDescent="0.2">
      <c r="A9" s="348">
        <v>13</v>
      </c>
      <c r="B9" s="358" t="s">
        <v>300</v>
      </c>
      <c r="C9" s="440">
        <v>12.04</v>
      </c>
      <c r="D9" s="440">
        <v>11.99</v>
      </c>
      <c r="E9" s="440">
        <v>12.16</v>
      </c>
      <c r="F9" s="440">
        <v>12.22</v>
      </c>
      <c r="G9" s="440">
        <v>12.42</v>
      </c>
      <c r="H9" s="440">
        <v>12.76</v>
      </c>
      <c r="I9" s="440">
        <v>13.04</v>
      </c>
      <c r="J9" s="440">
        <v>13.45</v>
      </c>
      <c r="K9" s="440">
        <v>13.82</v>
      </c>
      <c r="L9" s="440">
        <v>14.57</v>
      </c>
      <c r="M9" s="440">
        <v>15.45</v>
      </c>
    </row>
    <row r="10" spans="1:13" s="114" customFormat="1" ht="16.5" customHeight="1" x14ac:dyDescent="0.2">
      <c r="A10" s="348">
        <v>14</v>
      </c>
      <c r="B10" s="358" t="s">
        <v>301</v>
      </c>
      <c r="C10" s="440">
        <v>7.6</v>
      </c>
      <c r="D10" s="440">
        <v>7.57</v>
      </c>
      <c r="E10" s="440">
        <v>7.71</v>
      </c>
      <c r="F10" s="440">
        <v>8.1</v>
      </c>
      <c r="G10" s="440">
        <v>7.92</v>
      </c>
      <c r="H10" s="440">
        <v>8.0500000000000007</v>
      </c>
      <c r="I10" s="440">
        <v>8.66</v>
      </c>
      <c r="J10" s="440">
        <v>8.93</v>
      </c>
      <c r="K10" s="440">
        <v>9.41</v>
      </c>
      <c r="L10" s="440">
        <v>9.74</v>
      </c>
      <c r="M10" s="440">
        <v>10.45</v>
      </c>
    </row>
    <row r="11" spans="1:13" s="114" customFormat="1" ht="12.75" customHeight="1" x14ac:dyDescent="0.2">
      <c r="A11" s="343">
        <v>2</v>
      </c>
      <c r="B11" s="389" t="s">
        <v>302</v>
      </c>
      <c r="C11" s="439">
        <v>9.4499999999999993</v>
      </c>
      <c r="D11" s="439">
        <v>9.26</v>
      </c>
      <c r="E11" s="439">
        <v>9.2200000000000006</v>
      </c>
      <c r="F11" s="439">
        <v>9.3000000000000007</v>
      </c>
      <c r="G11" s="439">
        <v>9.34</v>
      </c>
      <c r="H11" s="439">
        <v>9.5</v>
      </c>
      <c r="I11" s="439">
        <v>9.69</v>
      </c>
      <c r="J11" s="439">
        <v>9.9</v>
      </c>
      <c r="K11" s="439">
        <v>10.210000000000001</v>
      </c>
      <c r="L11" s="439">
        <v>10.7</v>
      </c>
      <c r="M11" s="439">
        <v>11.33</v>
      </c>
    </row>
    <row r="12" spans="1:13" s="114" customFormat="1" ht="23.25" customHeight="1" x14ac:dyDescent="0.2">
      <c r="A12" s="350">
        <v>21</v>
      </c>
      <c r="B12" s="358" t="s">
        <v>303</v>
      </c>
      <c r="C12" s="440">
        <v>9.83</v>
      </c>
      <c r="D12" s="440">
        <v>9.5299999999999994</v>
      </c>
      <c r="E12" s="440">
        <v>9.4499999999999993</v>
      </c>
      <c r="F12" s="440">
        <v>9.44</v>
      </c>
      <c r="G12" s="440">
        <v>9.33</v>
      </c>
      <c r="H12" s="440">
        <v>9.5</v>
      </c>
      <c r="I12" s="440">
        <v>9.7899999999999991</v>
      </c>
      <c r="J12" s="440">
        <v>10.029999999999999</v>
      </c>
      <c r="K12" s="440">
        <v>10.29</v>
      </c>
      <c r="L12" s="440">
        <v>10.78</v>
      </c>
      <c r="M12" s="440">
        <v>11.38</v>
      </c>
    </row>
    <row r="13" spans="1:13" s="114" customFormat="1" ht="12.75" customHeight="1" x14ac:dyDescent="0.2">
      <c r="A13" s="350">
        <v>22</v>
      </c>
      <c r="B13" s="358" t="s">
        <v>304</v>
      </c>
      <c r="C13" s="440">
        <v>8.64</v>
      </c>
      <c r="D13" s="440">
        <v>8.5299999999999994</v>
      </c>
      <c r="E13" s="440">
        <v>8.56</v>
      </c>
      <c r="F13" s="440">
        <v>8.7899999999999991</v>
      </c>
      <c r="G13" s="440">
        <v>8.73</v>
      </c>
      <c r="H13" s="440">
        <v>9.06</v>
      </c>
      <c r="I13" s="440">
        <v>9.2200000000000006</v>
      </c>
      <c r="J13" s="440">
        <v>9.27</v>
      </c>
      <c r="K13" s="440">
        <v>9.51</v>
      </c>
      <c r="L13" s="440">
        <v>9.67</v>
      </c>
      <c r="M13" s="440">
        <v>10.18</v>
      </c>
    </row>
    <row r="14" spans="1:13" s="114" customFormat="1" ht="12.75" customHeight="1" x14ac:dyDescent="0.2">
      <c r="A14" s="350">
        <v>23</v>
      </c>
      <c r="B14" s="358" t="s">
        <v>305</v>
      </c>
      <c r="C14" s="440">
        <v>10.1</v>
      </c>
      <c r="D14" s="440">
        <v>9.8699999999999992</v>
      </c>
      <c r="E14" s="440">
        <v>9.86</v>
      </c>
      <c r="F14" s="440">
        <v>9.8699999999999992</v>
      </c>
      <c r="G14" s="440">
        <v>9.92</v>
      </c>
      <c r="H14" s="440">
        <v>9.9700000000000006</v>
      </c>
      <c r="I14" s="440">
        <v>9.99</v>
      </c>
      <c r="J14" s="440">
        <v>10.17</v>
      </c>
      <c r="K14" s="440">
        <v>10.29</v>
      </c>
      <c r="L14" s="440">
        <v>10.61</v>
      </c>
      <c r="M14" s="440">
        <v>11.14</v>
      </c>
    </row>
    <row r="15" spans="1:13" s="114" customFormat="1" ht="20.25" customHeight="1" x14ac:dyDescent="0.2">
      <c r="A15" s="350">
        <v>24</v>
      </c>
      <c r="B15" s="358" t="s">
        <v>306</v>
      </c>
      <c r="C15" s="440">
        <v>9.6999999999999993</v>
      </c>
      <c r="D15" s="440">
        <v>9.5</v>
      </c>
      <c r="E15" s="440">
        <v>9.51</v>
      </c>
      <c r="F15" s="440">
        <v>9.5500000000000007</v>
      </c>
      <c r="G15" s="440">
        <v>9.83</v>
      </c>
      <c r="H15" s="440">
        <v>9.83</v>
      </c>
      <c r="I15" s="440">
        <v>9.89</v>
      </c>
      <c r="J15" s="440">
        <v>9.99</v>
      </c>
      <c r="K15" s="440">
        <v>10.32</v>
      </c>
      <c r="L15" s="440">
        <v>10.6</v>
      </c>
      <c r="M15" s="440">
        <v>11.2</v>
      </c>
    </row>
    <row r="16" spans="1:13" s="114" customFormat="1" ht="16.5" customHeight="1" x14ac:dyDescent="0.2">
      <c r="A16" s="350">
        <v>25</v>
      </c>
      <c r="B16" s="358" t="s">
        <v>307</v>
      </c>
      <c r="C16" s="440">
        <v>9.2200000000000006</v>
      </c>
      <c r="D16" s="440">
        <v>9.1300000000000008</v>
      </c>
      <c r="E16" s="440">
        <v>9.08</v>
      </c>
      <c r="F16" s="440">
        <v>9.26</v>
      </c>
      <c r="G16" s="440">
        <v>9.34</v>
      </c>
      <c r="H16" s="440">
        <v>9.58</v>
      </c>
      <c r="I16" s="440">
        <v>10</v>
      </c>
      <c r="J16" s="440">
        <v>10.46</v>
      </c>
      <c r="K16" s="440">
        <v>11.06</v>
      </c>
      <c r="L16" s="440">
        <v>12.19</v>
      </c>
      <c r="M16" s="440">
        <v>13.09</v>
      </c>
    </row>
    <row r="17" spans="1:13" s="114" customFormat="1" ht="18.600000000000001" customHeight="1" x14ac:dyDescent="0.2">
      <c r="A17" s="350">
        <v>26</v>
      </c>
      <c r="B17" s="358" t="s">
        <v>308</v>
      </c>
      <c r="C17" s="440">
        <v>9</v>
      </c>
      <c r="D17" s="440">
        <v>8.85</v>
      </c>
      <c r="E17" s="440">
        <v>8.74</v>
      </c>
      <c r="F17" s="440">
        <v>8.83</v>
      </c>
      <c r="G17" s="440">
        <v>8.76</v>
      </c>
      <c r="H17" s="440">
        <v>8.81</v>
      </c>
      <c r="I17" s="440">
        <v>8.98</v>
      </c>
      <c r="J17" s="440">
        <v>9.2100000000000009</v>
      </c>
      <c r="K17" s="440">
        <v>9.32</v>
      </c>
      <c r="L17" s="440">
        <v>9.3800000000000008</v>
      </c>
      <c r="M17" s="440">
        <v>9.85</v>
      </c>
    </row>
    <row r="18" spans="1:13" s="114" customFormat="1" ht="12.75" customHeight="1" x14ac:dyDescent="0.2">
      <c r="A18" s="343">
        <v>3</v>
      </c>
      <c r="B18" s="389" t="s">
        <v>309</v>
      </c>
      <c r="C18" s="439">
        <v>7.06</v>
      </c>
      <c r="D18" s="439">
        <v>6.96</v>
      </c>
      <c r="E18" s="439">
        <v>7.07</v>
      </c>
      <c r="F18" s="439">
        <v>7.12</v>
      </c>
      <c r="G18" s="439">
        <v>7.21</v>
      </c>
      <c r="H18" s="439">
        <v>7.34</v>
      </c>
      <c r="I18" s="439">
        <v>7.52</v>
      </c>
      <c r="J18" s="439">
        <v>7.69</v>
      </c>
      <c r="K18" s="439">
        <v>7.78</v>
      </c>
      <c r="L18" s="439">
        <v>8.17</v>
      </c>
      <c r="M18" s="439">
        <v>8.6999999999999993</v>
      </c>
    </row>
    <row r="19" spans="1:13" s="114" customFormat="1" ht="21.75" customHeight="1" x14ac:dyDescent="0.2">
      <c r="A19" s="350">
        <v>31</v>
      </c>
      <c r="B19" s="358" t="s">
        <v>310</v>
      </c>
      <c r="C19" s="440">
        <v>6.8</v>
      </c>
      <c r="D19" s="440">
        <v>6.77</v>
      </c>
      <c r="E19" s="440">
        <v>6.88</v>
      </c>
      <c r="F19" s="440">
        <v>6.92</v>
      </c>
      <c r="G19" s="440">
        <v>7.01</v>
      </c>
      <c r="H19" s="440">
        <v>7.19</v>
      </c>
      <c r="I19" s="440">
        <v>7.43</v>
      </c>
      <c r="J19" s="440">
        <v>7.49</v>
      </c>
      <c r="K19" s="440">
        <v>7.49</v>
      </c>
      <c r="L19" s="440">
        <v>8.09</v>
      </c>
      <c r="M19" s="440">
        <v>8.67</v>
      </c>
    </row>
    <row r="20" spans="1:13" s="114" customFormat="1" ht="12.75" customHeight="1" x14ac:dyDescent="0.2">
      <c r="A20" s="350">
        <v>32</v>
      </c>
      <c r="B20" s="358" t="s">
        <v>311</v>
      </c>
      <c r="C20" s="440">
        <v>5.25</v>
      </c>
      <c r="D20" s="440">
        <v>5.21</v>
      </c>
      <c r="E20" s="440">
        <v>5.17</v>
      </c>
      <c r="F20" s="440">
        <v>5.23</v>
      </c>
      <c r="G20" s="440">
        <v>5.32</v>
      </c>
      <c r="H20" s="440">
        <v>5.39</v>
      </c>
      <c r="I20" s="440">
        <v>5.59</v>
      </c>
      <c r="J20" s="440">
        <v>5.73</v>
      </c>
      <c r="K20" s="440">
        <v>5.84</v>
      </c>
      <c r="L20" s="440">
        <v>6.07</v>
      </c>
      <c r="M20" s="440">
        <v>6.45</v>
      </c>
    </row>
    <row r="21" spans="1:13" s="114" customFormat="1" ht="21.6" customHeight="1" x14ac:dyDescent="0.2">
      <c r="A21" s="350">
        <v>33</v>
      </c>
      <c r="B21" s="358" t="s">
        <v>312</v>
      </c>
      <c r="C21" s="440">
        <v>7.48</v>
      </c>
      <c r="D21" s="440">
        <v>7.43</v>
      </c>
      <c r="E21" s="440">
        <v>7.43</v>
      </c>
      <c r="F21" s="440">
        <v>7.46</v>
      </c>
      <c r="G21" s="440">
        <v>7.47</v>
      </c>
      <c r="H21" s="440">
        <v>7.58</v>
      </c>
      <c r="I21" s="440">
        <v>7.74</v>
      </c>
      <c r="J21" s="440">
        <v>7.93</v>
      </c>
      <c r="K21" s="440">
        <v>8.06</v>
      </c>
      <c r="L21" s="440">
        <v>8.3699999999999992</v>
      </c>
      <c r="M21" s="440">
        <v>8.85</v>
      </c>
    </row>
    <row r="22" spans="1:13" s="114" customFormat="1" ht="21.75" customHeight="1" x14ac:dyDescent="0.2">
      <c r="A22" s="350">
        <v>34</v>
      </c>
      <c r="B22" s="358" t="s">
        <v>313</v>
      </c>
      <c r="C22" s="440">
        <v>9.6999999999999993</v>
      </c>
      <c r="D22" s="440">
        <v>8.7899999999999991</v>
      </c>
      <c r="E22" s="440">
        <v>10.06</v>
      </c>
      <c r="F22" s="440">
        <v>10.42</v>
      </c>
      <c r="G22" s="440">
        <v>11.02</v>
      </c>
      <c r="H22" s="440">
        <v>11.12</v>
      </c>
      <c r="I22" s="440">
        <v>11.49</v>
      </c>
      <c r="J22" s="440">
        <v>11.99</v>
      </c>
      <c r="K22" s="440">
        <v>12.22</v>
      </c>
      <c r="L22" s="440">
        <v>12.11</v>
      </c>
      <c r="M22" s="440">
        <v>13.07</v>
      </c>
    </row>
    <row r="23" spans="1:13" s="114" customFormat="1" ht="12.75" customHeight="1" x14ac:dyDescent="0.2">
      <c r="A23" s="350">
        <v>35</v>
      </c>
      <c r="B23" s="358" t="s">
        <v>314</v>
      </c>
      <c r="C23" s="440">
        <v>6.94</v>
      </c>
      <c r="D23" s="440">
        <v>6.72</v>
      </c>
      <c r="E23" s="440">
        <v>6.75</v>
      </c>
      <c r="F23" s="440">
        <v>6.83</v>
      </c>
      <c r="G23" s="440">
        <v>7</v>
      </c>
      <c r="H23" s="440">
        <v>7.16</v>
      </c>
      <c r="I23" s="440">
        <v>7.07</v>
      </c>
      <c r="J23" s="440">
        <v>7.42</v>
      </c>
      <c r="K23" s="440">
        <v>7.59</v>
      </c>
      <c r="L23" s="440">
        <v>7.9</v>
      </c>
      <c r="M23" s="440">
        <v>8.4600000000000009</v>
      </c>
    </row>
    <row r="24" spans="1:13" s="114" customFormat="1" ht="12.75" customHeight="1" x14ac:dyDescent="0.2">
      <c r="A24" s="343">
        <v>4</v>
      </c>
      <c r="B24" s="389" t="s">
        <v>315</v>
      </c>
      <c r="C24" s="439">
        <v>4.96</v>
      </c>
      <c r="D24" s="439">
        <v>4.9400000000000004</v>
      </c>
      <c r="E24" s="439">
        <v>4.92</v>
      </c>
      <c r="F24" s="439">
        <v>4.95</v>
      </c>
      <c r="G24" s="439">
        <v>5.03</v>
      </c>
      <c r="H24" s="439">
        <v>5.14</v>
      </c>
      <c r="I24" s="439">
        <v>5.26</v>
      </c>
      <c r="J24" s="439">
        <v>5.45</v>
      </c>
      <c r="K24" s="439">
        <v>5.61</v>
      </c>
      <c r="L24" s="439">
        <v>5.81</v>
      </c>
      <c r="M24" s="439">
        <v>6.18</v>
      </c>
    </row>
    <row r="25" spans="1:13" s="114" customFormat="1" ht="22.5" customHeight="1" x14ac:dyDescent="0.2">
      <c r="A25" s="350">
        <v>41</v>
      </c>
      <c r="B25" s="358" t="s">
        <v>316</v>
      </c>
      <c r="C25" s="440">
        <v>5.0599999999999996</v>
      </c>
      <c r="D25" s="440">
        <v>5.0599999999999996</v>
      </c>
      <c r="E25" s="440">
        <v>5.07</v>
      </c>
      <c r="F25" s="440">
        <v>5.15</v>
      </c>
      <c r="G25" s="440">
        <v>5.26</v>
      </c>
      <c r="H25" s="440">
        <v>5.39</v>
      </c>
      <c r="I25" s="440">
        <v>5.57</v>
      </c>
      <c r="J25" s="440">
        <v>5.75</v>
      </c>
      <c r="K25" s="440">
        <v>5.94</v>
      </c>
      <c r="L25" s="440">
        <v>6.14</v>
      </c>
      <c r="M25" s="440">
        <v>6.57</v>
      </c>
    </row>
    <row r="26" spans="1:13" s="114" customFormat="1" ht="12.75" customHeight="1" x14ac:dyDescent="0.2">
      <c r="A26" s="350">
        <v>42</v>
      </c>
      <c r="B26" s="358" t="s">
        <v>317</v>
      </c>
      <c r="C26" s="440">
        <v>4.71</v>
      </c>
      <c r="D26" s="440">
        <v>4.7300000000000004</v>
      </c>
      <c r="E26" s="440">
        <v>4.66</v>
      </c>
      <c r="F26" s="440">
        <v>4.67</v>
      </c>
      <c r="G26" s="440">
        <v>4.76</v>
      </c>
      <c r="H26" s="440">
        <v>4.84</v>
      </c>
      <c r="I26" s="440">
        <v>4.83</v>
      </c>
      <c r="J26" s="440">
        <v>5.04</v>
      </c>
      <c r="K26" s="440">
        <v>5.15</v>
      </c>
      <c r="L26" s="440">
        <v>5.34</v>
      </c>
      <c r="M26" s="440">
        <v>5.66</v>
      </c>
    </row>
    <row r="27" spans="1:13" s="114" customFormat="1" ht="24.75" customHeight="1" x14ac:dyDescent="0.2">
      <c r="A27" s="350">
        <v>43</v>
      </c>
      <c r="B27" s="358" t="s">
        <v>318</v>
      </c>
      <c r="C27" s="440">
        <v>4.8899999999999997</v>
      </c>
      <c r="D27" s="440">
        <v>4.82</v>
      </c>
      <c r="E27" s="440">
        <v>4.79</v>
      </c>
      <c r="F27" s="440">
        <v>4.82</v>
      </c>
      <c r="G27" s="440">
        <v>4.8600000000000003</v>
      </c>
      <c r="H27" s="440">
        <v>4.97</v>
      </c>
      <c r="I27" s="440">
        <v>5.0999999999999996</v>
      </c>
      <c r="J27" s="440">
        <v>5.29</v>
      </c>
      <c r="K27" s="440">
        <v>5.47</v>
      </c>
      <c r="L27" s="440">
        <v>5.68</v>
      </c>
      <c r="M27" s="440">
        <v>6.09</v>
      </c>
    </row>
    <row r="28" spans="1:13" s="114" customFormat="1" ht="12.75" customHeight="1" x14ac:dyDescent="0.2">
      <c r="A28" s="350">
        <v>44</v>
      </c>
      <c r="B28" s="358" t="s">
        <v>319</v>
      </c>
      <c r="C28" s="440">
        <v>5.3</v>
      </c>
      <c r="D28" s="440">
        <v>5.25</v>
      </c>
      <c r="E28" s="440">
        <v>5.28</v>
      </c>
      <c r="F28" s="440">
        <v>5.25</v>
      </c>
      <c r="G28" s="440">
        <v>5.26</v>
      </c>
      <c r="H28" s="440">
        <v>5.36</v>
      </c>
      <c r="I28" s="440">
        <v>5.53</v>
      </c>
      <c r="J28" s="440">
        <v>5.67</v>
      </c>
      <c r="K28" s="440">
        <v>5.87</v>
      </c>
      <c r="L28" s="440">
        <v>6.1</v>
      </c>
      <c r="M28" s="440">
        <v>6.43</v>
      </c>
    </row>
    <row r="29" spans="1:13" s="114" customFormat="1" ht="12.75" customHeight="1" x14ac:dyDescent="0.2">
      <c r="A29" s="343">
        <v>5</v>
      </c>
      <c r="B29" s="346" t="s">
        <v>320</v>
      </c>
      <c r="C29" s="439">
        <v>3.67</v>
      </c>
      <c r="D29" s="439">
        <v>3.7</v>
      </c>
      <c r="E29" s="439">
        <v>3.73</v>
      </c>
      <c r="F29" s="439">
        <v>3.81</v>
      </c>
      <c r="G29" s="439">
        <v>3.91</v>
      </c>
      <c r="H29" s="439">
        <v>4.04</v>
      </c>
      <c r="I29" s="439">
        <v>4.21</v>
      </c>
      <c r="J29" s="439">
        <v>4.3899999999999997</v>
      </c>
      <c r="K29" s="439">
        <v>4.54</v>
      </c>
      <c r="L29" s="439">
        <v>4.8099999999999996</v>
      </c>
      <c r="M29" s="439">
        <v>5.18</v>
      </c>
    </row>
    <row r="30" spans="1:13" s="114" customFormat="1" ht="12.75" customHeight="1" x14ac:dyDescent="0.2">
      <c r="A30" s="350">
        <v>51</v>
      </c>
      <c r="B30" s="358" t="s">
        <v>321</v>
      </c>
      <c r="C30" s="440">
        <v>3.6</v>
      </c>
      <c r="D30" s="440">
        <v>3.64</v>
      </c>
      <c r="E30" s="440">
        <v>3.65</v>
      </c>
      <c r="F30" s="440">
        <v>3.74</v>
      </c>
      <c r="G30" s="440">
        <v>3.88</v>
      </c>
      <c r="H30" s="440">
        <v>4.04</v>
      </c>
      <c r="I30" s="440">
        <v>4.1900000000000004</v>
      </c>
      <c r="J30" s="440">
        <v>4.3499999999999996</v>
      </c>
      <c r="K30" s="440">
        <v>4.45</v>
      </c>
      <c r="L30" s="440">
        <v>4.79</v>
      </c>
      <c r="M30" s="440">
        <v>5.13</v>
      </c>
    </row>
    <row r="31" spans="1:13" s="126" customFormat="1" ht="12.75" customHeight="1" x14ac:dyDescent="0.2">
      <c r="A31" s="350">
        <v>52</v>
      </c>
      <c r="B31" s="358" t="s">
        <v>322</v>
      </c>
      <c r="C31" s="440">
        <v>3.77</v>
      </c>
      <c r="D31" s="440">
        <v>3.82</v>
      </c>
      <c r="E31" s="440">
        <v>3.85</v>
      </c>
      <c r="F31" s="440">
        <v>3.94</v>
      </c>
      <c r="G31" s="440">
        <v>4.0199999999999996</v>
      </c>
      <c r="H31" s="440">
        <v>4.1399999999999997</v>
      </c>
      <c r="I31" s="440">
        <v>4.3</v>
      </c>
      <c r="J31" s="440">
        <v>4.5</v>
      </c>
      <c r="K31" s="440">
        <v>4.66</v>
      </c>
      <c r="L31" s="440">
        <v>4.9400000000000004</v>
      </c>
      <c r="M31" s="440">
        <v>5.33</v>
      </c>
    </row>
    <row r="32" spans="1:13" s="114" customFormat="1" ht="12.75" customHeight="1" x14ac:dyDescent="0.2">
      <c r="A32" s="350">
        <v>53</v>
      </c>
      <c r="B32" s="358" t="s">
        <v>323</v>
      </c>
      <c r="C32" s="440">
        <v>3.34</v>
      </c>
      <c r="D32" s="440">
        <v>3.37</v>
      </c>
      <c r="E32" s="440">
        <v>3.4</v>
      </c>
      <c r="F32" s="440">
        <v>3.47</v>
      </c>
      <c r="G32" s="440">
        <v>3.59</v>
      </c>
      <c r="H32" s="440">
        <v>3.75</v>
      </c>
      <c r="I32" s="440">
        <v>3.89</v>
      </c>
      <c r="J32" s="440">
        <v>4.03</v>
      </c>
      <c r="K32" s="440">
        <v>4.22</v>
      </c>
      <c r="L32" s="440">
        <v>4.45</v>
      </c>
      <c r="M32" s="440">
        <v>4.84</v>
      </c>
    </row>
    <row r="33" spans="1:13" s="114" customFormat="1" ht="12.75" customHeight="1" x14ac:dyDescent="0.2">
      <c r="A33" s="350">
        <v>54</v>
      </c>
      <c r="B33" s="358" t="s">
        <v>324</v>
      </c>
      <c r="C33" s="440">
        <v>3.87</v>
      </c>
      <c r="D33" s="440">
        <v>3.87</v>
      </c>
      <c r="E33" s="440">
        <v>3.92</v>
      </c>
      <c r="F33" s="440">
        <v>3.95</v>
      </c>
      <c r="G33" s="440">
        <v>3.97</v>
      </c>
      <c r="H33" s="440">
        <v>4.0599999999999996</v>
      </c>
      <c r="I33" s="440">
        <v>4.3499999999999996</v>
      </c>
      <c r="J33" s="440">
        <v>4.66</v>
      </c>
      <c r="K33" s="440">
        <v>4.72</v>
      </c>
      <c r="L33" s="440">
        <v>4.82</v>
      </c>
      <c r="M33" s="440">
        <v>5.16</v>
      </c>
    </row>
    <row r="34" spans="1:13" s="114" customFormat="1" ht="16.5" customHeight="1" x14ac:dyDescent="0.2">
      <c r="A34" s="349">
        <v>6</v>
      </c>
      <c r="B34" s="346" t="s">
        <v>325</v>
      </c>
      <c r="C34" s="439">
        <v>3.51</v>
      </c>
      <c r="D34" s="439">
        <v>3.53</v>
      </c>
      <c r="E34" s="439">
        <v>3.64</v>
      </c>
      <c r="F34" s="439">
        <v>3.81</v>
      </c>
      <c r="G34" s="439">
        <v>3.85</v>
      </c>
      <c r="H34" s="439">
        <v>4.04</v>
      </c>
      <c r="I34" s="439">
        <v>4.24</v>
      </c>
      <c r="J34" s="439">
        <v>4.21</v>
      </c>
      <c r="K34" s="439">
        <v>4.41</v>
      </c>
      <c r="L34" s="439">
        <v>4.6900000000000004</v>
      </c>
      <c r="M34" s="439">
        <v>5</v>
      </c>
    </row>
    <row r="35" spans="1:13" s="114" customFormat="1" ht="21.75" customHeight="1" x14ac:dyDescent="0.2">
      <c r="A35" s="348">
        <v>61</v>
      </c>
      <c r="B35" s="358" t="s">
        <v>326</v>
      </c>
      <c r="C35" s="440">
        <v>3.39</v>
      </c>
      <c r="D35" s="440">
        <v>3.44</v>
      </c>
      <c r="E35" s="440">
        <v>3.46</v>
      </c>
      <c r="F35" s="440">
        <v>3.57</v>
      </c>
      <c r="G35" s="440">
        <v>3.69</v>
      </c>
      <c r="H35" s="440">
        <v>3.82</v>
      </c>
      <c r="I35" s="440">
        <v>3.94</v>
      </c>
      <c r="J35" s="440">
        <v>4.09</v>
      </c>
      <c r="K35" s="440">
        <v>4.29</v>
      </c>
      <c r="L35" s="440">
        <v>4.57</v>
      </c>
      <c r="M35" s="440">
        <v>4.91</v>
      </c>
    </row>
    <row r="36" spans="1:13" s="114" customFormat="1" ht="22.5" customHeight="1" x14ac:dyDescent="0.2">
      <c r="A36" s="348">
        <v>62</v>
      </c>
      <c r="B36" s="358" t="s">
        <v>327</v>
      </c>
      <c r="C36" s="440">
        <v>3.94</v>
      </c>
      <c r="D36" s="440">
        <v>3.91</v>
      </c>
      <c r="E36" s="440">
        <v>4.34</v>
      </c>
      <c r="F36" s="440">
        <v>4.78</v>
      </c>
      <c r="G36" s="440">
        <v>4.5</v>
      </c>
      <c r="H36" s="440">
        <v>4.99</v>
      </c>
      <c r="I36" s="440">
        <v>5.53</v>
      </c>
      <c r="J36" s="440">
        <v>4.7699999999999996</v>
      </c>
      <c r="K36" s="440">
        <v>5.03</v>
      </c>
      <c r="L36" s="440">
        <v>5.32</v>
      </c>
      <c r="M36" s="440">
        <v>5.45</v>
      </c>
    </row>
    <row r="37" spans="1:13" s="114" customFormat="1" ht="12.75" customHeight="1" x14ac:dyDescent="0.2">
      <c r="A37" s="349">
        <v>7</v>
      </c>
      <c r="B37" s="346" t="s">
        <v>328</v>
      </c>
      <c r="C37" s="439">
        <v>3.93</v>
      </c>
      <c r="D37" s="439">
        <v>3.95</v>
      </c>
      <c r="E37" s="439">
        <v>3.99</v>
      </c>
      <c r="F37" s="439">
        <v>4.0599999999999996</v>
      </c>
      <c r="G37" s="439">
        <v>4.16</v>
      </c>
      <c r="H37" s="439">
        <v>4.3099999999999996</v>
      </c>
      <c r="I37" s="439">
        <v>4.46</v>
      </c>
      <c r="J37" s="439">
        <v>4.62</v>
      </c>
      <c r="K37" s="439">
        <v>4.8099999999999996</v>
      </c>
      <c r="L37" s="439">
        <v>5.0599999999999996</v>
      </c>
      <c r="M37" s="439">
        <v>5.41</v>
      </c>
    </row>
    <row r="38" spans="1:13" s="114" customFormat="1" ht="12.75" customHeight="1" x14ac:dyDescent="0.2">
      <c r="A38" s="348">
        <v>71</v>
      </c>
      <c r="B38" s="358" t="s">
        <v>329</v>
      </c>
      <c r="C38" s="440">
        <v>3.69</v>
      </c>
      <c r="D38" s="440">
        <v>3.72</v>
      </c>
      <c r="E38" s="440">
        <v>3.76</v>
      </c>
      <c r="F38" s="440">
        <v>3.8</v>
      </c>
      <c r="G38" s="440">
        <v>3.86</v>
      </c>
      <c r="H38" s="440">
        <v>4</v>
      </c>
      <c r="I38" s="440">
        <v>4.1500000000000004</v>
      </c>
      <c r="J38" s="440">
        <v>4.32</v>
      </c>
      <c r="K38" s="440">
        <v>4.5599999999999996</v>
      </c>
      <c r="L38" s="440">
        <v>4.76</v>
      </c>
      <c r="M38" s="440">
        <v>5.1100000000000003</v>
      </c>
    </row>
    <row r="39" spans="1:13" s="114" customFormat="1" ht="12.75" customHeight="1" x14ac:dyDescent="0.2">
      <c r="A39" s="348">
        <v>72</v>
      </c>
      <c r="B39" s="358" t="s">
        <v>330</v>
      </c>
      <c r="C39" s="440">
        <v>4.46</v>
      </c>
      <c r="D39" s="440">
        <v>4.49</v>
      </c>
      <c r="E39" s="440">
        <v>4.5199999999999996</v>
      </c>
      <c r="F39" s="440">
        <v>4.59</v>
      </c>
      <c r="G39" s="440">
        <v>4.71</v>
      </c>
      <c r="H39" s="440">
        <v>4.87</v>
      </c>
      <c r="I39" s="440">
        <v>5.03</v>
      </c>
      <c r="J39" s="440">
        <v>5.16</v>
      </c>
      <c r="K39" s="440">
        <v>5.31</v>
      </c>
      <c r="L39" s="440">
        <v>5.6</v>
      </c>
      <c r="M39" s="440">
        <v>5.96</v>
      </c>
    </row>
    <row r="40" spans="1:13" s="114" customFormat="1" ht="23.25" customHeight="1" x14ac:dyDescent="0.2">
      <c r="A40" s="348">
        <v>73</v>
      </c>
      <c r="B40" s="358" t="s">
        <v>331</v>
      </c>
      <c r="C40" s="440">
        <v>3.9</v>
      </c>
      <c r="D40" s="440">
        <v>3.89</v>
      </c>
      <c r="E40" s="440">
        <v>3.92</v>
      </c>
      <c r="F40" s="440">
        <v>3.98</v>
      </c>
      <c r="G40" s="440">
        <v>4.09</v>
      </c>
      <c r="H40" s="440">
        <v>4.2</v>
      </c>
      <c r="I40" s="440">
        <v>4.26</v>
      </c>
      <c r="J40" s="440">
        <v>4.41</v>
      </c>
      <c r="K40" s="440">
        <v>4.62</v>
      </c>
      <c r="L40" s="440">
        <v>4.8</v>
      </c>
      <c r="M40" s="440">
        <v>5.16</v>
      </c>
    </row>
    <row r="41" spans="1:13" s="60" customFormat="1" ht="12.75" customHeight="1" x14ac:dyDescent="0.2">
      <c r="A41" s="348">
        <v>74</v>
      </c>
      <c r="B41" s="358" t="s">
        <v>332</v>
      </c>
      <c r="C41" s="440">
        <v>4.83</v>
      </c>
      <c r="D41" s="440">
        <v>4.7300000000000004</v>
      </c>
      <c r="E41" s="440">
        <v>4.78</v>
      </c>
      <c r="F41" s="440">
        <v>4.8600000000000003</v>
      </c>
      <c r="G41" s="440">
        <v>4.93</v>
      </c>
      <c r="H41" s="440">
        <v>5.05</v>
      </c>
      <c r="I41" s="440">
        <v>5.18</v>
      </c>
      <c r="J41" s="440">
        <v>5.31</v>
      </c>
      <c r="K41" s="440">
        <v>5.48</v>
      </c>
      <c r="L41" s="440">
        <v>5.74</v>
      </c>
      <c r="M41" s="440">
        <v>6.07</v>
      </c>
    </row>
    <row r="42" spans="1:13" s="60" customFormat="1" ht="22.5" customHeight="1" x14ac:dyDescent="0.2">
      <c r="A42" s="348">
        <v>75</v>
      </c>
      <c r="B42" s="358" t="s">
        <v>333</v>
      </c>
      <c r="C42" s="440">
        <v>3.39</v>
      </c>
      <c r="D42" s="440">
        <v>3.44</v>
      </c>
      <c r="E42" s="440">
        <v>3.48</v>
      </c>
      <c r="F42" s="440">
        <v>3.57</v>
      </c>
      <c r="G42" s="440">
        <v>3.71</v>
      </c>
      <c r="H42" s="440">
        <v>3.85</v>
      </c>
      <c r="I42" s="440">
        <v>4</v>
      </c>
      <c r="J42" s="440">
        <v>4.2</v>
      </c>
      <c r="K42" s="440">
        <v>4.37</v>
      </c>
      <c r="L42" s="440">
        <v>4.6399999999999997</v>
      </c>
      <c r="M42" s="440">
        <v>5</v>
      </c>
    </row>
    <row r="43" spans="1:13" s="60" customFormat="1" ht="12.75" customHeight="1" x14ac:dyDescent="0.2">
      <c r="A43" s="349">
        <v>8</v>
      </c>
      <c r="B43" s="346" t="s">
        <v>334</v>
      </c>
      <c r="C43" s="439">
        <v>3.71</v>
      </c>
      <c r="D43" s="439">
        <v>3.74</v>
      </c>
      <c r="E43" s="439">
        <v>3.77</v>
      </c>
      <c r="F43" s="439">
        <v>3.84</v>
      </c>
      <c r="G43" s="439">
        <v>3.95</v>
      </c>
      <c r="H43" s="439">
        <v>4.1100000000000003</v>
      </c>
      <c r="I43" s="439">
        <v>4.28</v>
      </c>
      <c r="J43" s="439">
        <v>4.5</v>
      </c>
      <c r="K43" s="439">
        <v>4.67</v>
      </c>
      <c r="L43" s="439">
        <v>4.95</v>
      </c>
      <c r="M43" s="439">
        <v>5.33</v>
      </c>
    </row>
    <row r="44" spans="1:13" s="60" customFormat="1" ht="12.75" customHeight="1" x14ac:dyDescent="0.2">
      <c r="A44" s="348">
        <v>81</v>
      </c>
      <c r="B44" s="358" t="s">
        <v>335</v>
      </c>
      <c r="C44" s="440">
        <v>3.49</v>
      </c>
      <c r="D44" s="440">
        <v>3.54</v>
      </c>
      <c r="E44" s="440">
        <v>3.59</v>
      </c>
      <c r="F44" s="440">
        <v>3.69</v>
      </c>
      <c r="G44" s="440">
        <v>3.83</v>
      </c>
      <c r="H44" s="440">
        <v>3.96</v>
      </c>
      <c r="I44" s="440">
        <v>4.12</v>
      </c>
      <c r="J44" s="440">
        <v>4.3099999999999996</v>
      </c>
      <c r="K44" s="440">
        <v>4.49</v>
      </c>
      <c r="L44" s="440">
        <v>4.75</v>
      </c>
      <c r="M44" s="440">
        <v>5.1100000000000003</v>
      </c>
    </row>
    <row r="45" spans="1:13" s="60" customFormat="1" ht="12.75" customHeight="1" x14ac:dyDescent="0.2">
      <c r="A45" s="348">
        <v>82</v>
      </c>
      <c r="B45" s="358" t="s">
        <v>336</v>
      </c>
      <c r="C45" s="440">
        <v>4.13</v>
      </c>
      <c r="D45" s="440">
        <v>4.17</v>
      </c>
      <c r="E45" s="440">
        <v>4.21</v>
      </c>
      <c r="F45" s="440">
        <v>4.22</v>
      </c>
      <c r="G45" s="440">
        <v>4.3</v>
      </c>
      <c r="H45" s="440">
        <v>4.41</v>
      </c>
      <c r="I45" s="440">
        <v>4.58</v>
      </c>
      <c r="J45" s="440">
        <v>4.78</v>
      </c>
      <c r="K45" s="440">
        <v>4.79</v>
      </c>
      <c r="L45" s="440">
        <v>5.2</v>
      </c>
      <c r="M45" s="440">
        <v>5.55</v>
      </c>
    </row>
    <row r="46" spans="1:13" s="60" customFormat="1" ht="12.75" customHeight="1" x14ac:dyDescent="0.2">
      <c r="A46" s="348">
        <v>83</v>
      </c>
      <c r="B46" s="358" t="s">
        <v>337</v>
      </c>
      <c r="C46" s="440">
        <v>3.89</v>
      </c>
      <c r="D46" s="440">
        <v>3.89</v>
      </c>
      <c r="E46" s="440">
        <v>3.9</v>
      </c>
      <c r="F46" s="440">
        <v>3.95</v>
      </c>
      <c r="G46" s="440">
        <v>4.0199999999999996</v>
      </c>
      <c r="H46" s="440">
        <v>4.22</v>
      </c>
      <c r="I46" s="440">
        <v>4.38</v>
      </c>
      <c r="J46" s="440">
        <v>4.63</v>
      </c>
      <c r="K46" s="440">
        <v>4.83</v>
      </c>
      <c r="L46" s="440">
        <v>5.1100000000000003</v>
      </c>
      <c r="M46" s="440">
        <v>5.51</v>
      </c>
    </row>
    <row r="47" spans="1:13" s="60" customFormat="1" ht="12.75" customHeight="1" x14ac:dyDescent="0.2">
      <c r="A47" s="349">
        <v>9</v>
      </c>
      <c r="B47" s="346" t="s">
        <v>338</v>
      </c>
      <c r="C47" s="439">
        <v>3.24</v>
      </c>
      <c r="D47" s="439">
        <v>3.3</v>
      </c>
      <c r="E47" s="439">
        <v>3.34</v>
      </c>
      <c r="F47" s="439">
        <v>3.45</v>
      </c>
      <c r="G47" s="439">
        <v>3.59</v>
      </c>
      <c r="H47" s="439">
        <v>3.76</v>
      </c>
      <c r="I47" s="439">
        <v>3.92</v>
      </c>
      <c r="J47" s="439">
        <v>4.1100000000000003</v>
      </c>
      <c r="K47" s="439">
        <v>4.32</v>
      </c>
      <c r="L47" s="439">
        <v>4.5599999999999996</v>
      </c>
      <c r="M47" s="439">
        <v>4.8600000000000003</v>
      </c>
    </row>
    <row r="48" spans="1:13" s="60" customFormat="1" ht="12.75" customHeight="1" x14ac:dyDescent="0.2">
      <c r="A48" s="348">
        <v>91</v>
      </c>
      <c r="B48" s="358" t="s">
        <v>339</v>
      </c>
      <c r="C48" s="440">
        <v>3.05</v>
      </c>
      <c r="D48" s="440">
        <v>3.12</v>
      </c>
      <c r="E48" s="440">
        <v>3.14</v>
      </c>
      <c r="F48" s="440">
        <v>3.25</v>
      </c>
      <c r="G48" s="440">
        <v>3.39</v>
      </c>
      <c r="H48" s="440">
        <v>3.53</v>
      </c>
      <c r="I48" s="440">
        <v>3.64</v>
      </c>
      <c r="J48" s="440">
        <v>3.84</v>
      </c>
      <c r="K48" s="440">
        <v>4</v>
      </c>
      <c r="L48" s="440">
        <v>4.24</v>
      </c>
      <c r="M48" s="440">
        <v>4.58</v>
      </c>
    </row>
    <row r="49" spans="1:13" s="60" customFormat="1" ht="12.75" customHeight="1" x14ac:dyDescent="0.2">
      <c r="A49" s="348">
        <v>92</v>
      </c>
      <c r="B49" s="358" t="s">
        <v>340</v>
      </c>
      <c r="C49" s="440">
        <v>3.15</v>
      </c>
      <c r="D49" s="440">
        <v>3.2</v>
      </c>
      <c r="E49" s="440">
        <v>3.21</v>
      </c>
      <c r="F49" s="440">
        <v>3.31</v>
      </c>
      <c r="G49" s="440">
        <v>3.46</v>
      </c>
      <c r="H49" s="440">
        <v>3.62</v>
      </c>
      <c r="I49" s="440">
        <v>3.75</v>
      </c>
      <c r="J49" s="440">
        <v>3.93</v>
      </c>
      <c r="K49" s="440">
        <v>4.12</v>
      </c>
      <c r="L49" s="440">
        <v>4.33</v>
      </c>
      <c r="M49" s="440">
        <v>4.62</v>
      </c>
    </row>
    <row r="50" spans="1:13" s="60" customFormat="1" ht="12.75" customHeight="1" x14ac:dyDescent="0.2">
      <c r="A50" s="348">
        <v>93</v>
      </c>
      <c r="B50" s="358" t="s">
        <v>341</v>
      </c>
      <c r="C50" s="440">
        <v>3.33</v>
      </c>
      <c r="D50" s="440">
        <v>3.39</v>
      </c>
      <c r="E50" s="440">
        <v>3.39</v>
      </c>
      <c r="F50" s="440">
        <v>3.48</v>
      </c>
      <c r="G50" s="440">
        <v>3.61</v>
      </c>
      <c r="H50" s="440">
        <v>3.75</v>
      </c>
      <c r="I50" s="440">
        <v>3.9</v>
      </c>
      <c r="J50" s="440">
        <v>4.08</v>
      </c>
      <c r="K50" s="440">
        <v>4.26</v>
      </c>
      <c r="L50" s="440">
        <v>4.47</v>
      </c>
      <c r="M50" s="440">
        <v>4.78</v>
      </c>
    </row>
    <row r="51" spans="1:13" s="60" customFormat="1" ht="12.75" customHeight="1" x14ac:dyDescent="0.2">
      <c r="A51" s="348">
        <v>94</v>
      </c>
      <c r="B51" s="358" t="s">
        <v>342</v>
      </c>
      <c r="C51" s="440">
        <v>3.08</v>
      </c>
      <c r="D51" s="440">
        <v>3.13</v>
      </c>
      <c r="E51" s="440">
        <v>3.15</v>
      </c>
      <c r="F51" s="440">
        <v>3.25</v>
      </c>
      <c r="G51" s="440">
        <v>3.41</v>
      </c>
      <c r="H51" s="440">
        <v>3.55</v>
      </c>
      <c r="I51" s="440">
        <v>3.68</v>
      </c>
      <c r="J51" s="440">
        <v>3.87</v>
      </c>
      <c r="K51" s="440">
        <v>4.03</v>
      </c>
      <c r="L51" s="440">
        <v>4.28</v>
      </c>
      <c r="M51" s="440">
        <v>4.58</v>
      </c>
    </row>
    <row r="52" spans="1:13" s="60" customFormat="1" ht="12.75" customHeight="1" x14ac:dyDescent="0.2">
      <c r="A52" s="348">
        <v>95</v>
      </c>
      <c r="B52" s="358" t="s">
        <v>343</v>
      </c>
      <c r="C52" s="440">
        <v>4.0999999999999996</v>
      </c>
      <c r="D52" s="440">
        <v>4.12</v>
      </c>
      <c r="E52" s="440">
        <v>4.25</v>
      </c>
      <c r="F52" s="440">
        <v>4.38</v>
      </c>
      <c r="G52" s="440">
        <v>4.55</v>
      </c>
      <c r="H52" s="440">
        <v>4.63</v>
      </c>
      <c r="I52" s="440">
        <v>4.79</v>
      </c>
      <c r="J52" s="440">
        <v>5.0599999999999996</v>
      </c>
      <c r="K52" s="440">
        <v>5.26</v>
      </c>
      <c r="L52" s="440">
        <v>5.73</v>
      </c>
      <c r="M52" s="440">
        <v>5.97</v>
      </c>
    </row>
    <row r="53" spans="1:13" s="60" customFormat="1" ht="12.75" customHeight="1" x14ac:dyDescent="0.2">
      <c r="A53" s="348">
        <v>96</v>
      </c>
      <c r="B53" s="358" t="s">
        <v>344</v>
      </c>
      <c r="C53" s="440">
        <v>3.49</v>
      </c>
      <c r="D53" s="440">
        <v>3.58</v>
      </c>
      <c r="E53" s="440">
        <v>3.66</v>
      </c>
      <c r="F53" s="440">
        <v>3.76</v>
      </c>
      <c r="G53" s="440">
        <v>3.91</v>
      </c>
      <c r="H53" s="440">
        <v>4.1399999999999997</v>
      </c>
      <c r="I53" s="440">
        <v>4.3600000000000003</v>
      </c>
      <c r="J53" s="440">
        <v>4.5599999999999996</v>
      </c>
      <c r="K53" s="440">
        <v>4.82</v>
      </c>
      <c r="L53" s="440">
        <v>5.14</v>
      </c>
      <c r="M53" s="440">
        <v>5.45</v>
      </c>
    </row>
    <row r="54" spans="1:13" s="60" customFormat="1" ht="12.75" customHeight="1" x14ac:dyDescent="0.2">
      <c r="A54" s="306" t="s">
        <v>345</v>
      </c>
      <c r="B54" s="346"/>
      <c r="C54" s="439">
        <v>9.94</v>
      </c>
      <c r="D54" s="439">
        <v>9.48</v>
      </c>
      <c r="E54" s="439">
        <v>11.05</v>
      </c>
      <c r="F54" s="439">
        <v>10.43</v>
      </c>
      <c r="G54" s="439">
        <v>11.29</v>
      </c>
      <c r="H54" s="439">
        <v>9.69</v>
      </c>
      <c r="I54" s="439">
        <v>11.13</v>
      </c>
      <c r="J54" s="439">
        <v>12</v>
      </c>
      <c r="K54" s="439">
        <v>12.53</v>
      </c>
      <c r="L54" s="439">
        <v>13.29</v>
      </c>
      <c r="M54" s="439">
        <v>16.690000000000001</v>
      </c>
    </row>
    <row r="55" spans="1:13" s="60" customFormat="1" ht="12.75" customHeight="1" x14ac:dyDescent="0.2">
      <c r="A55" s="456" t="s">
        <v>137</v>
      </c>
      <c r="B55" s="452"/>
      <c r="C55" s="453"/>
      <c r="D55" s="453"/>
      <c r="E55" s="454"/>
      <c r="F55" s="454"/>
      <c r="G55" s="454"/>
      <c r="H55" s="454"/>
      <c r="I55" s="454"/>
      <c r="J55" s="454"/>
      <c r="K55" s="454"/>
      <c r="L55" s="454"/>
      <c r="M55" s="454"/>
    </row>
    <row r="56" spans="1:13" s="60" customFormat="1" ht="15" customHeight="1" x14ac:dyDescent="0.2">
      <c r="A56" s="455"/>
      <c r="B56" s="490" t="s">
        <v>374</v>
      </c>
      <c r="C56" s="490"/>
      <c r="D56" s="490"/>
      <c r="E56" s="490"/>
      <c r="F56" s="490"/>
      <c r="G56" s="490"/>
      <c r="H56" s="490"/>
      <c r="I56" s="490"/>
      <c r="J56" s="490"/>
      <c r="K56" s="490"/>
      <c r="L56" s="490"/>
      <c r="M56" s="457"/>
    </row>
    <row r="57" spans="1:13" ht="10.5" customHeight="1" x14ac:dyDescent="0.2"/>
    <row r="58" spans="1:13" ht="15" customHeight="1" x14ac:dyDescent="0.2">
      <c r="B58" s="198"/>
    </row>
  </sheetData>
  <mergeCells count="2">
    <mergeCell ref="B56:L56"/>
    <mergeCell ref="A1:M1"/>
  </mergeCells>
  <conditionalFormatting sqref="A1 A56:B56 E55 A2:C3 B55 B4:C4 A58:C1048576 A5:A6 N1:XFD1048576">
    <cfRule type="cellIs" dxfId="488" priority="62" operator="equal">
      <formula>0</formula>
    </cfRule>
  </conditionalFormatting>
  <conditionalFormatting sqref="C55">
    <cfRule type="cellIs" dxfId="487" priority="61" operator="equal">
      <formula>0</formula>
    </cfRule>
  </conditionalFormatting>
  <conditionalFormatting sqref="A55">
    <cfRule type="cellIs" dxfId="486" priority="60" operator="equal">
      <formula>0</formula>
    </cfRule>
  </conditionalFormatting>
  <conditionalFormatting sqref="E2:E4 E58:E1048576 F4:G4">
    <cfRule type="cellIs" dxfId="485" priority="59" operator="equal">
      <formula>0</formula>
    </cfRule>
  </conditionalFormatting>
  <conditionalFormatting sqref="D2:D4 D58:D1048576">
    <cfRule type="cellIs" dxfId="484" priority="58" operator="equal">
      <formula>0</formula>
    </cfRule>
  </conditionalFormatting>
  <conditionalFormatting sqref="D55">
    <cfRule type="cellIs" dxfId="483" priority="57" operator="equal">
      <formula>0</formula>
    </cfRule>
  </conditionalFormatting>
  <conditionalFormatting sqref="G55">
    <cfRule type="cellIs" dxfId="482" priority="56" operator="equal">
      <formula>0</formula>
    </cfRule>
  </conditionalFormatting>
  <conditionalFormatting sqref="G2:G3 G58:G1048576">
    <cfRule type="cellIs" dxfId="481" priority="55" operator="equal">
      <formula>0</formula>
    </cfRule>
  </conditionalFormatting>
  <conditionalFormatting sqref="F55">
    <cfRule type="cellIs" dxfId="480" priority="54" operator="equal">
      <formula>0</formula>
    </cfRule>
  </conditionalFormatting>
  <conditionalFormatting sqref="F2:F3 F58:F1048576">
    <cfRule type="cellIs" dxfId="479" priority="53" operator="equal">
      <formula>0</formula>
    </cfRule>
  </conditionalFormatting>
  <conditionalFormatting sqref="H4">
    <cfRule type="cellIs" dxfId="478" priority="52" operator="equal">
      <formula>0</formula>
    </cfRule>
  </conditionalFormatting>
  <conditionalFormatting sqref="I2:I3 I58:I1048576">
    <cfRule type="cellIs" dxfId="477" priority="45" operator="equal">
      <formula>0</formula>
    </cfRule>
  </conditionalFormatting>
  <conditionalFormatting sqref="H55">
    <cfRule type="cellIs" dxfId="476" priority="50" operator="equal">
      <formula>0</formula>
    </cfRule>
  </conditionalFormatting>
  <conditionalFormatting sqref="H2:H3 H58:H1048576">
    <cfRule type="cellIs" dxfId="475" priority="49" operator="equal">
      <formula>0</formula>
    </cfRule>
  </conditionalFormatting>
  <conditionalFormatting sqref="I4">
    <cfRule type="cellIs" dxfId="474" priority="48" operator="equal">
      <formula>0</formula>
    </cfRule>
  </conditionalFormatting>
  <conditionalFormatting sqref="J4">
    <cfRule type="cellIs" dxfId="473" priority="41" operator="equal">
      <formula>0</formula>
    </cfRule>
  </conditionalFormatting>
  <conditionalFormatting sqref="I55">
    <cfRule type="cellIs" dxfId="472" priority="46" operator="equal">
      <formula>0</formula>
    </cfRule>
  </conditionalFormatting>
  <conditionalFormatting sqref="K55">
    <cfRule type="cellIs" dxfId="471" priority="35" operator="equal">
      <formula>0</formula>
    </cfRule>
  </conditionalFormatting>
  <conditionalFormatting sqref="K2:K3 K58:K1048576">
    <cfRule type="cellIs" dxfId="470" priority="34" operator="equal">
      <formula>0</formula>
    </cfRule>
  </conditionalFormatting>
  <conditionalFormatting sqref="J55">
    <cfRule type="cellIs" dxfId="469" priority="39" operator="equal">
      <formula>0</formula>
    </cfRule>
  </conditionalFormatting>
  <conditionalFormatting sqref="J2:J3 J58:J1048576">
    <cfRule type="cellIs" dxfId="468" priority="38" operator="equal">
      <formula>0</formula>
    </cfRule>
  </conditionalFormatting>
  <conditionalFormatting sqref="K4">
    <cfRule type="cellIs" dxfId="467" priority="37" operator="equal">
      <formula>0</formula>
    </cfRule>
  </conditionalFormatting>
  <conditionalFormatting sqref="L2:L3 L58:L1048576">
    <cfRule type="cellIs" dxfId="466" priority="30" operator="equal">
      <formula>0</formula>
    </cfRule>
  </conditionalFormatting>
  <conditionalFormatting sqref="L4">
    <cfRule type="cellIs" dxfId="465" priority="33" operator="equal">
      <formula>0</formula>
    </cfRule>
  </conditionalFormatting>
  <conditionalFormatting sqref="M55">
    <cfRule type="cellIs" dxfId="464" priority="18" operator="equal">
      <formula>0</formula>
    </cfRule>
  </conditionalFormatting>
  <conditionalFormatting sqref="L55">
    <cfRule type="cellIs" dxfId="463" priority="31" operator="equal">
      <formula>0</formula>
    </cfRule>
  </conditionalFormatting>
  <conditionalFormatting sqref="M4">
    <cfRule type="cellIs" dxfId="462" priority="19" operator="equal">
      <formula>0</formula>
    </cfRule>
  </conditionalFormatting>
  <conditionalFormatting sqref="M2:M3 M58:M1048576">
    <cfRule type="cellIs" dxfId="461" priority="17" operator="equal">
      <formula>0</formula>
    </cfRule>
  </conditionalFormatting>
  <conditionalFormatting sqref="A4">
    <cfRule type="cellIs" dxfId="460" priority="21" operator="equal">
      <formula>0</formula>
    </cfRule>
  </conditionalFormatting>
  <conditionalFormatting sqref="C7:G53 B5:L6 C54:L54">
    <cfRule type="cellIs" dxfId="459" priority="8" operator="equal">
      <formula>0</formula>
    </cfRule>
  </conditionalFormatting>
  <conditionalFormatting sqref="H7:H53">
    <cfRule type="cellIs" dxfId="458" priority="7" operator="equal">
      <formula>0</formula>
    </cfRule>
  </conditionalFormatting>
  <conditionalFormatting sqref="I7:I53">
    <cfRule type="cellIs" dxfId="457" priority="6" operator="equal">
      <formula>0</formula>
    </cfRule>
  </conditionalFormatting>
  <conditionalFormatting sqref="J7:J53">
    <cfRule type="cellIs" dxfId="456" priority="5" operator="equal">
      <formula>0</formula>
    </cfRule>
  </conditionalFormatting>
  <conditionalFormatting sqref="K7:K53">
    <cfRule type="cellIs" dxfId="455" priority="4" operator="equal">
      <formula>0</formula>
    </cfRule>
  </conditionalFormatting>
  <conditionalFormatting sqref="L7:L53">
    <cfRule type="cellIs" dxfId="454" priority="3" operator="equal">
      <formula>0</formula>
    </cfRule>
  </conditionalFormatting>
  <conditionalFormatting sqref="M5:M6 M54">
    <cfRule type="cellIs" dxfId="453" priority="2" operator="equal">
      <formula>0</formula>
    </cfRule>
  </conditionalFormatting>
  <conditionalFormatting sqref="M7:M53">
    <cfRule type="cellIs" dxfId="452" priority="1" operator="equal">
      <formula>0</formula>
    </cfRule>
  </conditionalFormatting>
  <printOptions horizontalCentered="1"/>
  <pageMargins left="0.27559055118110237" right="0.27559055118110237" top="1.7716535433070868" bottom="0.47244094488188981" header="0.19685039370078741" footer="0.19685039370078741"/>
  <pageSetup paperSize="9" scale="76" orientation="portrait" r:id="rId1"/>
  <headerFooter>
    <oddHeader>&amp;C&amp;G</oddHeader>
  </headerFooter>
  <drawing r:id="rId2"/>
  <legacyDrawingHF r:id="rId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Folha25">
    <tabColor indexed="26"/>
    <pageSetUpPr fitToPage="1"/>
  </sheetPr>
  <dimension ref="A1:L14"/>
  <sheetViews>
    <sheetView showGridLines="0" workbookViewId="0">
      <selection sqref="A1:L1"/>
    </sheetView>
  </sheetViews>
  <sheetFormatPr defaultColWidth="9.140625" defaultRowHeight="15" customHeight="1" x14ac:dyDescent="0.2"/>
  <cols>
    <col min="1" max="1" width="30.7109375" style="8" customWidth="1"/>
    <col min="2" max="12" width="6.28515625" style="8" customWidth="1"/>
    <col min="13" max="16384" width="9.140625" style="8"/>
  </cols>
  <sheetData>
    <row r="1" spans="1:12" s="220" customFormat="1" ht="28.5" customHeight="1" x14ac:dyDescent="0.2">
      <c r="A1" s="489" t="s">
        <v>353</v>
      </c>
      <c r="B1" s="489"/>
      <c r="C1" s="489"/>
      <c r="D1" s="489"/>
      <c r="E1" s="489"/>
      <c r="F1" s="489"/>
      <c r="G1" s="489"/>
      <c r="H1" s="489"/>
      <c r="I1" s="489"/>
      <c r="J1" s="489"/>
      <c r="K1" s="489"/>
      <c r="L1" s="489"/>
    </row>
    <row r="2" spans="1:12" s="223" customFormat="1" ht="15" customHeight="1" x14ac:dyDescent="0.2">
      <c r="A2" s="222"/>
      <c r="B2" s="222"/>
      <c r="C2" s="222"/>
      <c r="D2" s="222"/>
      <c r="E2" s="222"/>
      <c r="F2" s="222"/>
      <c r="G2" s="222"/>
      <c r="H2" s="222"/>
      <c r="I2" s="222"/>
      <c r="J2" s="222"/>
      <c r="K2" s="222"/>
      <c r="L2" s="222"/>
    </row>
    <row r="3" spans="1:12" s="223" customFormat="1" ht="15" customHeight="1" x14ac:dyDescent="0.2">
      <c r="A3" s="222" t="s">
        <v>14</v>
      </c>
      <c r="B3" s="219"/>
      <c r="C3" s="219"/>
      <c r="D3" s="219"/>
      <c r="E3" s="300"/>
      <c r="F3" s="219"/>
      <c r="G3" s="307"/>
      <c r="H3" s="320"/>
      <c r="I3" s="320"/>
      <c r="J3" s="320"/>
      <c r="K3" s="320"/>
      <c r="L3" s="320" t="s">
        <v>69</v>
      </c>
    </row>
    <row r="4" spans="1:12" s="226" customFormat="1" ht="28.5" customHeight="1" thickBot="1" x14ac:dyDescent="0.25">
      <c r="A4" s="105"/>
      <c r="B4" s="225">
        <v>2013</v>
      </c>
      <c r="C4" s="225">
        <v>2014</v>
      </c>
      <c r="D4" s="225">
        <v>2015</v>
      </c>
      <c r="E4" s="225">
        <v>2016</v>
      </c>
      <c r="F4" s="225">
        <v>2017</v>
      </c>
      <c r="G4" s="225">
        <v>2018</v>
      </c>
      <c r="H4" s="225">
        <v>2019</v>
      </c>
      <c r="I4" s="225">
        <v>2020</v>
      </c>
      <c r="J4" s="225">
        <v>2021</v>
      </c>
      <c r="K4" s="225">
        <v>2022</v>
      </c>
      <c r="L4" s="225">
        <v>2023</v>
      </c>
    </row>
    <row r="5" spans="1:12" s="226" customFormat="1" ht="15" customHeight="1" thickTop="1" x14ac:dyDescent="0.2">
      <c r="A5" s="332" t="s">
        <v>12</v>
      </c>
      <c r="B5" s="393">
        <v>912.18</v>
      </c>
      <c r="C5" s="393">
        <v>909.49</v>
      </c>
      <c r="D5" s="393">
        <v>913.93</v>
      </c>
      <c r="E5" s="393">
        <v>924.94</v>
      </c>
      <c r="F5" s="393">
        <v>943</v>
      </c>
      <c r="G5" s="393">
        <v>970.42</v>
      </c>
      <c r="H5" s="393">
        <v>1005.09</v>
      </c>
      <c r="I5" s="393">
        <v>1041.99</v>
      </c>
      <c r="J5" s="393">
        <v>1082.77</v>
      </c>
      <c r="K5" s="393">
        <v>1143.45</v>
      </c>
      <c r="L5" s="393">
        <v>1219.8699999999999</v>
      </c>
    </row>
    <row r="6" spans="1:12" s="223" customFormat="1" ht="15" customHeight="1" x14ac:dyDescent="0.2">
      <c r="A6" s="268" t="s">
        <v>126</v>
      </c>
      <c r="B6" s="385">
        <v>813.49</v>
      </c>
      <c r="C6" s="385">
        <v>814.02</v>
      </c>
      <c r="D6" s="385">
        <v>822.04</v>
      </c>
      <c r="E6" s="385">
        <v>834.1</v>
      </c>
      <c r="F6" s="385">
        <v>851.63</v>
      </c>
      <c r="G6" s="385">
        <v>878.73</v>
      </c>
      <c r="H6" s="385">
        <v>910.7</v>
      </c>
      <c r="I6" s="385">
        <v>946.93</v>
      </c>
      <c r="J6" s="385">
        <v>985.26</v>
      </c>
      <c r="K6" s="385">
        <v>1034.9100000000001</v>
      </c>
      <c r="L6" s="385">
        <v>1104.8399999999999</v>
      </c>
    </row>
    <row r="7" spans="1:12" s="223" customFormat="1" ht="15" customHeight="1" x14ac:dyDescent="0.2">
      <c r="A7" s="268" t="s">
        <v>127</v>
      </c>
      <c r="B7" s="385">
        <v>1378.62</v>
      </c>
      <c r="C7" s="385">
        <v>1355.5</v>
      </c>
      <c r="D7" s="385">
        <v>1369.22</v>
      </c>
      <c r="E7" s="385">
        <v>1380.34</v>
      </c>
      <c r="F7" s="385">
        <v>1384.89</v>
      </c>
      <c r="G7" s="385">
        <v>1383.1</v>
      </c>
      <c r="H7" s="385">
        <v>1377.83</v>
      </c>
      <c r="I7" s="385">
        <v>1398.04</v>
      </c>
      <c r="J7" s="385">
        <v>1401.27</v>
      </c>
      <c r="K7" s="385">
        <v>1434.7</v>
      </c>
      <c r="L7" s="385">
        <v>1540.55</v>
      </c>
    </row>
    <row r="8" spans="1:12" s="223" customFormat="1" ht="15" customHeight="1" x14ac:dyDescent="0.2">
      <c r="A8" s="268" t="s">
        <v>144</v>
      </c>
      <c r="B8" s="385">
        <v>977.85</v>
      </c>
      <c r="C8" s="385">
        <v>972.19</v>
      </c>
      <c r="D8" s="385">
        <v>967.53</v>
      </c>
      <c r="E8" s="385">
        <v>971.01</v>
      </c>
      <c r="F8" s="385">
        <v>992.05</v>
      </c>
      <c r="G8" s="385">
        <v>1032.1099999999999</v>
      </c>
      <c r="H8" s="385">
        <v>1074.6099999999999</v>
      </c>
      <c r="I8" s="385">
        <v>1119.8599999999999</v>
      </c>
      <c r="J8" s="385">
        <v>1179.75</v>
      </c>
      <c r="K8" s="385">
        <v>1261.6500000000001</v>
      </c>
      <c r="L8" s="385">
        <v>1353.7</v>
      </c>
    </row>
    <row r="9" spans="1:12" s="223" customFormat="1" ht="15" customHeight="1" x14ac:dyDescent="0.2">
      <c r="A9" s="268" t="s">
        <v>45</v>
      </c>
      <c r="B9" s="385">
        <v>1450.63</v>
      </c>
      <c r="C9" s="385">
        <v>1444.7</v>
      </c>
      <c r="D9" s="385">
        <v>1449</v>
      </c>
      <c r="E9" s="385">
        <v>1443.02</v>
      </c>
      <c r="F9" s="385">
        <v>1460.94</v>
      </c>
      <c r="G9" s="385">
        <v>1499.23</v>
      </c>
      <c r="H9" s="385">
        <v>1520.65</v>
      </c>
      <c r="I9" s="385">
        <v>1451.9</v>
      </c>
      <c r="J9" s="385">
        <v>1476.86</v>
      </c>
      <c r="K9" s="385">
        <v>1594.67</v>
      </c>
      <c r="L9" s="385">
        <v>1672.43</v>
      </c>
    </row>
    <row r="10" spans="1:12" s="223" customFormat="1" ht="15" customHeight="1" x14ac:dyDescent="0.2">
      <c r="A10" s="269" t="s">
        <v>203</v>
      </c>
      <c r="B10" s="386">
        <v>1130.8</v>
      </c>
      <c r="C10" s="386">
        <v>1121.4000000000001</v>
      </c>
      <c r="D10" s="386">
        <v>1104.3499999999999</v>
      </c>
      <c r="E10" s="386">
        <v>1107.47</v>
      </c>
      <c r="F10" s="386">
        <v>1109.81</v>
      </c>
      <c r="G10" s="386">
        <v>1145.6199999999999</v>
      </c>
      <c r="H10" s="386">
        <v>1184.1099999999999</v>
      </c>
      <c r="I10" s="386">
        <v>1211.97</v>
      </c>
      <c r="J10" s="386">
        <v>1273.56</v>
      </c>
      <c r="K10" s="386">
        <v>1356.61</v>
      </c>
      <c r="L10" s="386">
        <v>1446.74</v>
      </c>
    </row>
    <row r="11" spans="1:12" s="228" customFormat="1" ht="15" customHeight="1" x14ac:dyDescent="0.2">
      <c r="A11" s="207" t="s">
        <v>137</v>
      </c>
      <c r="B11" s="276"/>
      <c r="C11" s="276"/>
      <c r="D11" s="276"/>
      <c r="E11" s="276"/>
      <c r="F11" s="276"/>
      <c r="G11" s="276"/>
      <c r="H11" s="276"/>
      <c r="I11" s="276"/>
      <c r="J11" s="276"/>
      <c r="K11" s="276"/>
      <c r="L11" s="276"/>
    </row>
    <row r="12" spans="1:12" s="228" customFormat="1" ht="15" customHeight="1" x14ac:dyDescent="0.2">
      <c r="A12" s="491" t="s">
        <v>132</v>
      </c>
      <c r="B12" s="491"/>
      <c r="C12" s="491"/>
      <c r="D12" s="491"/>
      <c r="E12" s="491"/>
      <c r="F12" s="491"/>
      <c r="G12" s="491"/>
      <c r="H12" s="491"/>
      <c r="I12" s="491"/>
      <c r="J12" s="491"/>
      <c r="K12" s="491"/>
      <c r="L12" s="365"/>
    </row>
    <row r="13" spans="1:12" s="228" customFormat="1" ht="15" customHeight="1" x14ac:dyDescent="0.2">
      <c r="A13" s="491" t="s">
        <v>133</v>
      </c>
      <c r="B13" s="491"/>
      <c r="C13" s="491"/>
      <c r="D13" s="491"/>
      <c r="E13" s="491"/>
      <c r="F13" s="491"/>
      <c r="G13" s="491"/>
      <c r="H13" s="491"/>
      <c r="I13" s="491"/>
      <c r="J13" s="491"/>
      <c r="K13" s="491"/>
      <c r="L13" s="365"/>
    </row>
    <row r="14" spans="1:12" s="228" customFormat="1" ht="24" customHeight="1" x14ac:dyDescent="0.2">
      <c r="A14" s="491" t="s">
        <v>205</v>
      </c>
      <c r="B14" s="491"/>
      <c r="C14" s="491"/>
      <c r="D14" s="491"/>
      <c r="E14" s="491"/>
      <c r="F14" s="491"/>
      <c r="G14" s="491"/>
      <c r="H14" s="491"/>
      <c r="I14" s="491"/>
      <c r="J14" s="491"/>
      <c r="K14" s="491"/>
      <c r="L14" s="491"/>
    </row>
  </sheetData>
  <mergeCells count="4">
    <mergeCell ref="A12:K12"/>
    <mergeCell ref="A13:K13"/>
    <mergeCell ref="A14:L14"/>
    <mergeCell ref="A1:L1"/>
  </mergeCells>
  <conditionalFormatting sqref="B3 D15 D22:D1048576 F22:F1048576 F15 A1:A10 B5:K10 M1:XFD1048576 A12:A1048576">
    <cfRule type="cellIs" dxfId="451" priority="72" operator="equal">
      <formula>0</formula>
    </cfRule>
  </conditionalFormatting>
  <conditionalFormatting sqref="B2 B15:B1048576 B4 B11">
    <cfRule type="cellIs" dxfId="450" priority="71" operator="equal">
      <formula>0</formula>
    </cfRule>
  </conditionalFormatting>
  <conditionalFormatting sqref="A11">
    <cfRule type="cellIs" dxfId="449" priority="70" operator="equal">
      <formula>0</formula>
    </cfRule>
  </conditionalFormatting>
  <conditionalFormatting sqref="C3">
    <cfRule type="cellIs" dxfId="448" priority="69" operator="equal">
      <formula>0</formula>
    </cfRule>
  </conditionalFormatting>
  <conditionalFormatting sqref="C2 C15:C1048576 C4 C11">
    <cfRule type="cellIs" dxfId="447" priority="68" operator="equal">
      <formula>0</formula>
    </cfRule>
  </conditionalFormatting>
  <conditionalFormatting sqref="F3">
    <cfRule type="cellIs" dxfId="446" priority="67" operator="equal">
      <formula>0</formula>
    </cfRule>
  </conditionalFormatting>
  <conditionalFormatting sqref="F2 F11">
    <cfRule type="cellIs" dxfId="445" priority="66" operator="equal">
      <formula>0</formula>
    </cfRule>
  </conditionalFormatting>
  <conditionalFormatting sqref="E22:E1048576 E15">
    <cfRule type="cellIs" dxfId="444" priority="60" operator="equal">
      <formula>0</formula>
    </cfRule>
  </conditionalFormatting>
  <conditionalFormatting sqref="D3">
    <cfRule type="cellIs" dxfId="443" priority="64" operator="equal">
      <formula>0</formula>
    </cfRule>
  </conditionalFormatting>
  <conditionalFormatting sqref="D2 D11 D4:F4">
    <cfRule type="cellIs" dxfId="442" priority="63" operator="equal">
      <formula>0</formula>
    </cfRule>
  </conditionalFormatting>
  <conditionalFormatting sqref="E3">
    <cfRule type="cellIs" dxfId="441" priority="59" operator="equal">
      <formula>0</formula>
    </cfRule>
  </conditionalFormatting>
  <conditionalFormatting sqref="E2 E11">
    <cfRule type="cellIs" dxfId="440" priority="58" operator="equal">
      <formula>0</formula>
    </cfRule>
  </conditionalFormatting>
  <conditionalFormatting sqref="G22:G1048576 G15">
    <cfRule type="cellIs" dxfId="439" priority="56" operator="equal">
      <formula>0</formula>
    </cfRule>
  </conditionalFormatting>
  <conditionalFormatting sqref="G3">
    <cfRule type="cellIs" dxfId="438" priority="55" operator="equal">
      <formula>0</formula>
    </cfRule>
  </conditionalFormatting>
  <conditionalFormatting sqref="G2 G11">
    <cfRule type="cellIs" dxfId="437" priority="54" operator="equal">
      <formula>0</formula>
    </cfRule>
  </conditionalFormatting>
  <conditionalFormatting sqref="H2 H11">
    <cfRule type="cellIs" dxfId="436" priority="48" operator="equal">
      <formula>0</formula>
    </cfRule>
  </conditionalFormatting>
  <conditionalFormatting sqref="G4">
    <cfRule type="cellIs" dxfId="435" priority="52" operator="equal">
      <formula>0</formula>
    </cfRule>
  </conditionalFormatting>
  <conditionalFormatting sqref="H4">
    <cfRule type="cellIs" dxfId="434" priority="46" operator="equal">
      <formula>0</formula>
    </cfRule>
  </conditionalFormatting>
  <conditionalFormatting sqref="H22:H1048576 H15">
    <cfRule type="cellIs" dxfId="433" priority="50" operator="equal">
      <formula>0</formula>
    </cfRule>
  </conditionalFormatting>
  <conditionalFormatting sqref="H3">
    <cfRule type="cellIs" dxfId="432" priority="49" operator="equal">
      <formula>0</formula>
    </cfRule>
  </conditionalFormatting>
  <conditionalFormatting sqref="I3">
    <cfRule type="cellIs" dxfId="431" priority="42" operator="equal">
      <formula>0</formula>
    </cfRule>
  </conditionalFormatting>
  <conditionalFormatting sqref="I22:I1048576 I15">
    <cfRule type="cellIs" dxfId="430" priority="43" operator="equal">
      <formula>0</formula>
    </cfRule>
  </conditionalFormatting>
  <conditionalFormatting sqref="I2 I11">
    <cfRule type="cellIs" dxfId="429" priority="41" operator="equal">
      <formula>0</formula>
    </cfRule>
  </conditionalFormatting>
  <conditionalFormatting sqref="I4">
    <cfRule type="cellIs" dxfId="428" priority="39" operator="equal">
      <formula>0</formula>
    </cfRule>
  </conditionalFormatting>
  <conditionalFormatting sqref="J4">
    <cfRule type="cellIs" dxfId="427" priority="16" operator="equal">
      <formula>0</formula>
    </cfRule>
  </conditionalFormatting>
  <conditionalFormatting sqref="J22:J1048576 J15">
    <cfRule type="cellIs" dxfId="426" priority="20" operator="equal">
      <formula>0</formula>
    </cfRule>
  </conditionalFormatting>
  <conditionalFormatting sqref="J3">
    <cfRule type="cellIs" dxfId="425" priority="19" operator="equal">
      <formula>0</formula>
    </cfRule>
  </conditionalFormatting>
  <conditionalFormatting sqref="J2 J11">
    <cfRule type="cellIs" dxfId="424" priority="18" operator="equal">
      <formula>0</formula>
    </cfRule>
  </conditionalFormatting>
  <conditionalFormatting sqref="K3">
    <cfRule type="cellIs" dxfId="423" priority="12" operator="equal">
      <formula>0</formula>
    </cfRule>
  </conditionalFormatting>
  <conditionalFormatting sqref="K4">
    <cfRule type="cellIs" dxfId="422" priority="9" operator="equal">
      <formula>0</formula>
    </cfRule>
  </conditionalFormatting>
  <conditionalFormatting sqref="K22:K1048576 K15">
    <cfRule type="cellIs" dxfId="421" priority="13" operator="equal">
      <formula>0</formula>
    </cfRule>
  </conditionalFormatting>
  <conditionalFormatting sqref="K2 K11">
    <cfRule type="cellIs" dxfId="420" priority="11" operator="equal">
      <formula>0</formula>
    </cfRule>
  </conditionalFormatting>
  <conditionalFormatting sqref="L5:L10">
    <cfRule type="cellIs" dxfId="419" priority="5" operator="equal">
      <formula>0</formula>
    </cfRule>
  </conditionalFormatting>
  <conditionalFormatting sqref="L3">
    <cfRule type="cellIs" dxfId="418" priority="3" operator="equal">
      <formula>0</formula>
    </cfRule>
  </conditionalFormatting>
  <conditionalFormatting sqref="L22:L1048576 L15">
    <cfRule type="cellIs" dxfId="417" priority="4" operator="equal">
      <formula>0</formula>
    </cfRule>
  </conditionalFormatting>
  <conditionalFormatting sqref="L2 L11">
    <cfRule type="cellIs" dxfId="416" priority="2" operator="equal">
      <formula>0</formula>
    </cfRule>
  </conditionalFormatting>
  <conditionalFormatting sqref="L4">
    <cfRule type="cellIs" dxfId="415" priority="1" operator="equal">
      <formula>0</formula>
    </cfRule>
  </conditionalFormatting>
  <printOptions horizontalCentered="1"/>
  <pageMargins left="0.27559055118110237" right="0.27559055118110237" top="1.7716535433070868" bottom="0.47244094488188981" header="0.19685039370078741" footer="0.19685039370078741"/>
  <pageSetup paperSize="9" orientation="portrait" r:id="rId1"/>
  <headerFooter>
    <oddHeader>&amp;C&amp;G</oddHeader>
  </headerFooter>
  <drawing r:id="rId2"/>
  <legacyDrawingHF r:id="rId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Folha37">
    <tabColor rgb="FFA50021"/>
    <pageSetUpPr fitToPage="1"/>
  </sheetPr>
  <dimension ref="A1:L27"/>
  <sheetViews>
    <sheetView showGridLines="0" zoomScaleNormal="100" workbookViewId="0">
      <selection sqref="A1:L1"/>
    </sheetView>
  </sheetViews>
  <sheetFormatPr defaultColWidth="9.140625" defaultRowHeight="11.25" x14ac:dyDescent="0.2"/>
  <cols>
    <col min="1" max="1" width="17.140625" style="8" customWidth="1"/>
    <col min="2" max="12" width="7.5703125" style="8" customWidth="1"/>
    <col min="13" max="16384" width="9.140625" style="8"/>
  </cols>
  <sheetData>
    <row r="1" spans="1:12" s="39" customFormat="1" ht="28.5" customHeight="1" x14ac:dyDescent="0.2">
      <c r="A1" s="475" t="s">
        <v>352</v>
      </c>
      <c r="B1" s="475"/>
      <c r="C1" s="475"/>
      <c r="D1" s="475"/>
      <c r="E1" s="475"/>
      <c r="F1" s="475"/>
      <c r="G1" s="475"/>
      <c r="H1" s="475"/>
      <c r="I1" s="475"/>
      <c r="J1" s="475"/>
      <c r="K1" s="475"/>
      <c r="L1" s="475"/>
    </row>
    <row r="2" spans="1:12" s="41" customFormat="1" ht="15" customHeight="1" x14ac:dyDescent="0.2">
      <c r="A2" s="142"/>
      <c r="B2" s="40"/>
      <c r="C2" s="40"/>
      <c r="D2" s="40"/>
      <c r="E2" s="40"/>
      <c r="F2" s="40"/>
      <c r="G2" s="40"/>
      <c r="H2" s="40"/>
      <c r="I2" s="40"/>
      <c r="J2" s="40"/>
      <c r="K2" s="40"/>
      <c r="L2" s="40"/>
    </row>
    <row r="3" spans="1:12" s="41" customFormat="1" ht="14.25" customHeight="1" x14ac:dyDescent="0.2">
      <c r="A3" s="287" t="s">
        <v>14</v>
      </c>
      <c r="B3" s="40"/>
      <c r="C3" s="40"/>
      <c r="D3" s="40"/>
      <c r="E3" s="40"/>
      <c r="F3" s="40"/>
      <c r="G3" s="40"/>
      <c r="H3" s="40"/>
      <c r="I3" s="40"/>
      <c r="J3" s="40"/>
      <c r="K3" s="40"/>
      <c r="L3" s="40"/>
    </row>
    <row r="4" spans="1:12" s="44" customFormat="1" ht="28.5" customHeight="1" thickBot="1" x14ac:dyDescent="0.25">
      <c r="A4" s="143"/>
      <c r="B4" s="153">
        <v>2013</v>
      </c>
      <c r="C4" s="153">
        <v>2014</v>
      </c>
      <c r="D4" s="153">
        <v>2015</v>
      </c>
      <c r="E4" s="153">
        <v>2016</v>
      </c>
      <c r="F4" s="153">
        <v>2017</v>
      </c>
      <c r="G4" s="153">
        <v>2018</v>
      </c>
      <c r="H4" s="153">
        <v>2019</v>
      </c>
      <c r="I4" s="153">
        <v>2020</v>
      </c>
      <c r="J4" s="153">
        <v>2021</v>
      </c>
      <c r="K4" s="153">
        <v>2022</v>
      </c>
      <c r="L4" s="153">
        <v>2023</v>
      </c>
    </row>
    <row r="5" spans="1:12" s="317" customFormat="1" ht="20.25" customHeight="1" thickTop="1" x14ac:dyDescent="0.2">
      <c r="A5" s="194" t="s">
        <v>12</v>
      </c>
      <c r="B5" s="424">
        <v>1890511</v>
      </c>
      <c r="C5" s="424">
        <v>1928307</v>
      </c>
      <c r="D5" s="424">
        <v>1991131</v>
      </c>
      <c r="E5" s="424">
        <v>2054911</v>
      </c>
      <c r="F5" s="424">
        <v>2131943</v>
      </c>
      <c r="G5" s="424">
        <v>2205449</v>
      </c>
      <c r="H5" s="424">
        <v>2232400</v>
      </c>
      <c r="I5" s="424">
        <v>2164118</v>
      </c>
      <c r="J5" s="424">
        <v>2200594</v>
      </c>
      <c r="K5" s="424">
        <v>2376115</v>
      </c>
      <c r="L5" s="424">
        <v>2467600</v>
      </c>
    </row>
    <row r="6" spans="1:12" ht="20.25" customHeight="1" x14ac:dyDescent="0.2">
      <c r="A6" s="306" t="s">
        <v>119</v>
      </c>
      <c r="B6" s="394">
        <v>4602</v>
      </c>
      <c r="C6" s="394">
        <v>5299</v>
      </c>
      <c r="D6" s="394">
        <v>4830</v>
      </c>
      <c r="E6" s="394">
        <v>5114</v>
      </c>
      <c r="F6" s="394">
        <v>4504</v>
      </c>
      <c r="G6" s="394">
        <v>3892</v>
      </c>
      <c r="H6" s="394">
        <v>4213</v>
      </c>
      <c r="I6" s="394">
        <v>3675</v>
      </c>
      <c r="J6" s="394">
        <v>3820</v>
      </c>
      <c r="K6" s="394">
        <v>4185</v>
      </c>
      <c r="L6" s="394">
        <v>3854</v>
      </c>
    </row>
    <row r="7" spans="1:12" ht="15" customHeight="1" x14ac:dyDescent="0.2">
      <c r="A7" s="306" t="s">
        <v>120</v>
      </c>
      <c r="B7" s="394">
        <v>76522</v>
      </c>
      <c r="C7" s="394">
        <v>96190</v>
      </c>
      <c r="D7" s="394">
        <v>94391</v>
      </c>
      <c r="E7" s="394">
        <v>111160</v>
      </c>
      <c r="F7" s="394">
        <v>113811</v>
      </c>
      <c r="G7" s="394">
        <v>115227</v>
      </c>
      <c r="H7" s="394">
        <v>107826</v>
      </c>
      <c r="I7" s="394">
        <v>106652</v>
      </c>
      <c r="J7" s="394">
        <v>101440</v>
      </c>
      <c r="K7" s="394">
        <v>106931</v>
      </c>
      <c r="L7" s="394">
        <v>101620</v>
      </c>
    </row>
    <row r="8" spans="1:12" ht="15" customHeight="1" x14ac:dyDescent="0.2">
      <c r="A8" s="180" t="s">
        <v>368</v>
      </c>
      <c r="B8" s="395">
        <v>1175461</v>
      </c>
      <c r="C8" s="395">
        <v>1184863</v>
      </c>
      <c r="D8" s="395">
        <v>1223442</v>
      </c>
      <c r="E8" s="395">
        <v>1240882</v>
      </c>
      <c r="F8" s="395">
        <v>1261225</v>
      </c>
      <c r="G8" s="395">
        <v>1255162</v>
      </c>
      <c r="H8" s="395">
        <v>1212391</v>
      </c>
      <c r="I8" s="395">
        <v>1110879</v>
      </c>
      <c r="J8" s="395">
        <v>1069792</v>
      </c>
      <c r="K8" s="395">
        <v>1029091</v>
      </c>
      <c r="L8" s="395">
        <v>858643</v>
      </c>
    </row>
    <row r="9" spans="1:12" ht="15" customHeight="1" x14ac:dyDescent="0.2">
      <c r="A9" s="150" t="s">
        <v>175</v>
      </c>
      <c r="B9" s="394">
        <v>318747</v>
      </c>
      <c r="C9" s="394">
        <v>324052</v>
      </c>
      <c r="D9" s="394">
        <v>340648</v>
      </c>
      <c r="E9" s="394">
        <v>358090</v>
      </c>
      <c r="F9" s="394">
        <v>390355</v>
      </c>
      <c r="G9" s="394">
        <v>433973</v>
      </c>
      <c r="H9" s="394">
        <v>476979</v>
      </c>
      <c r="I9" s="394">
        <v>496154</v>
      </c>
      <c r="J9" s="394">
        <v>542243</v>
      </c>
      <c r="K9" s="394">
        <v>657005</v>
      </c>
      <c r="L9" s="394">
        <v>816406</v>
      </c>
    </row>
    <row r="10" spans="1:12" ht="15" customHeight="1" x14ac:dyDescent="0.2">
      <c r="A10" s="306" t="s">
        <v>176</v>
      </c>
      <c r="B10" s="394">
        <v>203125</v>
      </c>
      <c r="C10" s="394">
        <v>205599</v>
      </c>
      <c r="D10" s="394">
        <v>211987</v>
      </c>
      <c r="E10" s="394">
        <v>219147</v>
      </c>
      <c r="F10" s="394">
        <v>235210</v>
      </c>
      <c r="G10" s="394">
        <v>259576</v>
      </c>
      <c r="H10" s="394">
        <v>284340</v>
      </c>
      <c r="I10" s="394">
        <v>295953</v>
      </c>
      <c r="J10" s="394">
        <v>319188</v>
      </c>
      <c r="K10" s="394">
        <v>377436</v>
      </c>
      <c r="L10" s="394">
        <v>448121</v>
      </c>
    </row>
    <row r="11" spans="1:12" ht="15" customHeight="1" x14ac:dyDescent="0.2">
      <c r="A11" s="306" t="s">
        <v>177</v>
      </c>
      <c r="B11" s="394">
        <v>73599</v>
      </c>
      <c r="C11" s="394">
        <v>73982</v>
      </c>
      <c r="D11" s="394">
        <v>76280</v>
      </c>
      <c r="E11" s="394">
        <v>79072</v>
      </c>
      <c r="F11" s="394">
        <v>83250</v>
      </c>
      <c r="G11" s="394">
        <v>90232</v>
      </c>
      <c r="H11" s="394">
        <v>96145</v>
      </c>
      <c r="I11" s="394">
        <v>99786</v>
      </c>
      <c r="J11" s="394">
        <v>107743</v>
      </c>
      <c r="K11" s="394">
        <v>131037</v>
      </c>
      <c r="L11" s="394">
        <v>152841</v>
      </c>
    </row>
    <row r="12" spans="1:12" ht="15" customHeight="1" x14ac:dyDescent="0.2">
      <c r="A12" s="306" t="s">
        <v>178</v>
      </c>
      <c r="B12" s="394">
        <v>21344</v>
      </c>
      <c r="C12" s="394">
        <v>21232</v>
      </c>
      <c r="D12" s="394">
        <v>21937</v>
      </c>
      <c r="E12" s="394">
        <v>23194</v>
      </c>
      <c r="F12" s="394">
        <v>24313</v>
      </c>
      <c r="G12" s="394">
        <v>26441</v>
      </c>
      <c r="H12" s="394">
        <v>28479</v>
      </c>
      <c r="I12" s="394">
        <v>28950</v>
      </c>
      <c r="J12" s="394">
        <v>32106</v>
      </c>
      <c r="K12" s="394">
        <v>39500</v>
      </c>
      <c r="L12" s="394">
        <v>48240</v>
      </c>
    </row>
    <row r="13" spans="1:12" s="160" customFormat="1" ht="15" customHeight="1" x14ac:dyDescent="0.2">
      <c r="A13" s="306" t="s">
        <v>179</v>
      </c>
      <c r="B13" s="394">
        <v>17111</v>
      </c>
      <c r="C13" s="394">
        <v>17090</v>
      </c>
      <c r="D13" s="394">
        <v>17616</v>
      </c>
      <c r="E13" s="394">
        <v>18252</v>
      </c>
      <c r="F13" s="394">
        <v>19275</v>
      </c>
      <c r="G13" s="394">
        <v>20946</v>
      </c>
      <c r="H13" s="394">
        <v>22027</v>
      </c>
      <c r="I13" s="394">
        <v>22069</v>
      </c>
      <c r="J13" s="394">
        <v>24262</v>
      </c>
      <c r="K13" s="394">
        <v>30930</v>
      </c>
      <c r="L13" s="394">
        <v>37875</v>
      </c>
    </row>
    <row r="14" spans="1:12" s="46" customFormat="1" ht="11.25" customHeight="1" x14ac:dyDescent="0.2">
      <c r="A14" s="145"/>
      <c r="B14" s="146"/>
      <c r="C14" s="146"/>
      <c r="D14" s="146"/>
      <c r="E14" s="146"/>
      <c r="F14" s="146"/>
      <c r="G14" s="146"/>
      <c r="H14" s="146"/>
      <c r="I14" s="146"/>
      <c r="J14" s="146"/>
      <c r="K14" s="146"/>
      <c r="L14" s="146"/>
    </row>
    <row r="15" spans="1:12" s="44" customFormat="1" ht="11.25" customHeight="1" x14ac:dyDescent="0.2">
      <c r="A15" s="148" t="s">
        <v>121</v>
      </c>
      <c r="B15" s="147"/>
      <c r="C15" s="147"/>
      <c r="D15" s="147"/>
      <c r="E15" s="147"/>
      <c r="F15" s="147"/>
      <c r="G15" s="147"/>
      <c r="H15" s="147"/>
      <c r="I15" s="147"/>
      <c r="J15" s="147"/>
      <c r="K15" s="147"/>
      <c r="L15" s="147"/>
    </row>
    <row r="16" spans="1:12" s="309" customFormat="1" ht="20.25" customHeight="1" x14ac:dyDescent="0.2">
      <c r="A16" s="194" t="s">
        <v>12</v>
      </c>
      <c r="B16" s="318">
        <f t="shared" ref="B16:L16" si="0">B5/B$5*100</f>
        <v>100</v>
      </c>
      <c r="C16" s="318">
        <f t="shared" si="0"/>
        <v>100</v>
      </c>
      <c r="D16" s="318">
        <f t="shared" si="0"/>
        <v>100</v>
      </c>
      <c r="E16" s="318">
        <f t="shared" si="0"/>
        <v>100</v>
      </c>
      <c r="F16" s="318">
        <f t="shared" si="0"/>
        <v>100</v>
      </c>
      <c r="G16" s="318">
        <f t="shared" si="0"/>
        <v>100</v>
      </c>
      <c r="H16" s="318">
        <f t="shared" si="0"/>
        <v>100</v>
      </c>
      <c r="I16" s="318">
        <f t="shared" si="0"/>
        <v>100</v>
      </c>
      <c r="J16" s="318">
        <f t="shared" si="0"/>
        <v>100</v>
      </c>
      <c r="K16" s="318">
        <f t="shared" si="0"/>
        <v>100</v>
      </c>
      <c r="L16" s="318">
        <f t="shared" si="0"/>
        <v>100</v>
      </c>
    </row>
    <row r="17" spans="1:12" s="309" customFormat="1" ht="20.25" customHeight="1" x14ac:dyDescent="0.2">
      <c r="A17" s="306" t="s">
        <v>119</v>
      </c>
      <c r="B17" s="144">
        <f t="shared" ref="B17:L17" si="1">B6/B$5*100</f>
        <v>0.24342624824716702</v>
      </c>
      <c r="C17" s="144">
        <f t="shared" si="1"/>
        <v>0.27480064118420977</v>
      </c>
      <c r="D17" s="144">
        <f t="shared" si="1"/>
        <v>0.24257570195029862</v>
      </c>
      <c r="E17" s="144">
        <f t="shared" si="1"/>
        <v>0.24886722587985563</v>
      </c>
      <c r="F17" s="144">
        <f t="shared" si="1"/>
        <v>0.21126268385224184</v>
      </c>
      <c r="G17" s="144">
        <f t="shared" si="1"/>
        <v>0.17647200184633607</v>
      </c>
      <c r="H17" s="144">
        <f t="shared" si="1"/>
        <v>0.18872065938003943</v>
      </c>
      <c r="I17" s="144">
        <f t="shared" si="1"/>
        <v>0.16981513947021373</v>
      </c>
      <c r="J17" s="144">
        <f t="shared" si="1"/>
        <v>0.17358949447285596</v>
      </c>
      <c r="K17" s="144">
        <f t="shared" si="1"/>
        <v>0.1761278389303548</v>
      </c>
      <c r="L17" s="144">
        <f t="shared" si="1"/>
        <v>0.15618414653914733</v>
      </c>
    </row>
    <row r="18" spans="1:12" s="310" customFormat="1" ht="15" customHeight="1" x14ac:dyDescent="0.2">
      <c r="A18" s="306" t="s">
        <v>120</v>
      </c>
      <c r="B18" s="144">
        <f t="shared" ref="B18:L18" si="2">B7/B$5*100</f>
        <v>4.0476886936918115</v>
      </c>
      <c r="C18" s="144">
        <f t="shared" si="2"/>
        <v>4.9883135828475442</v>
      </c>
      <c r="D18" s="144">
        <f t="shared" si="2"/>
        <v>4.7405720668303593</v>
      </c>
      <c r="E18" s="144">
        <f t="shared" si="2"/>
        <v>5.4094800212758605</v>
      </c>
      <c r="F18" s="144">
        <f t="shared" si="2"/>
        <v>5.3383697406544171</v>
      </c>
      <c r="G18" s="144">
        <f t="shared" si="2"/>
        <v>5.2246503999865785</v>
      </c>
      <c r="H18" s="144">
        <f t="shared" si="2"/>
        <v>4.8300483784268051</v>
      </c>
      <c r="I18" s="144">
        <f t="shared" si="2"/>
        <v>4.9281970761298597</v>
      </c>
      <c r="J18" s="144">
        <f t="shared" si="2"/>
        <v>4.6096644814990855</v>
      </c>
      <c r="K18" s="144">
        <f t="shared" si="2"/>
        <v>4.5002451480673287</v>
      </c>
      <c r="L18" s="144">
        <f t="shared" si="2"/>
        <v>4.118171502674663</v>
      </c>
    </row>
    <row r="19" spans="1:12" s="311" customFormat="1" ht="15" customHeight="1" x14ac:dyDescent="0.2">
      <c r="A19" s="180" t="s">
        <v>368</v>
      </c>
      <c r="B19" s="144">
        <f t="shared" ref="B19:L19" si="3">B8/B$5*100</f>
        <v>62.17689291413803</v>
      </c>
      <c r="C19" s="144">
        <f t="shared" si="3"/>
        <v>61.445765637940433</v>
      </c>
      <c r="D19" s="144">
        <f t="shared" si="3"/>
        <v>61.444575972148499</v>
      </c>
      <c r="E19" s="144">
        <f t="shared" si="3"/>
        <v>60.386167576114005</v>
      </c>
      <c r="F19" s="144">
        <f t="shared" si="3"/>
        <v>59.158476563397798</v>
      </c>
      <c r="G19" s="144">
        <f t="shared" si="3"/>
        <v>56.911857857515635</v>
      </c>
      <c r="H19" s="144">
        <f t="shared" si="3"/>
        <v>54.308860419279704</v>
      </c>
      <c r="I19" s="144">
        <f t="shared" si="3"/>
        <v>51.331720359056213</v>
      </c>
      <c r="J19" s="144">
        <f t="shared" si="3"/>
        <v>48.613783369399357</v>
      </c>
      <c r="K19" s="144">
        <f t="shared" si="3"/>
        <v>43.309814550221688</v>
      </c>
      <c r="L19" s="144">
        <f t="shared" si="3"/>
        <v>34.796685038093692</v>
      </c>
    </row>
    <row r="20" spans="1:12" s="311" customFormat="1" ht="15" customHeight="1" x14ac:dyDescent="0.2">
      <c r="A20" s="150" t="s">
        <v>175</v>
      </c>
      <c r="B20" s="144">
        <f t="shared" ref="B20:K24" si="4">B9/B$5*100</f>
        <v>16.860362092577084</v>
      </c>
      <c r="C20" s="144">
        <f t="shared" si="4"/>
        <v>16.805000448580024</v>
      </c>
      <c r="D20" s="144">
        <f t="shared" si="4"/>
        <v>17.108266608274391</v>
      </c>
      <c r="E20" s="144">
        <f t="shared" ref="E20:F23" si="5">E9/E$5*100</f>
        <v>17.426058841477808</v>
      </c>
      <c r="F20" s="144">
        <f t="shared" si="5"/>
        <v>18.309823480271284</v>
      </c>
      <c r="G20" s="144">
        <f t="shared" ref="G20:H20" si="6">G9/G$5*100</f>
        <v>19.677308339480987</v>
      </c>
      <c r="H20" s="144">
        <f t="shared" si="6"/>
        <v>21.366197814011826</v>
      </c>
      <c r="I20" s="144">
        <f t="shared" ref="I20:J20" si="7">I9/I$5*100</f>
        <v>22.926383866314129</v>
      </c>
      <c r="J20" s="144">
        <f t="shared" si="7"/>
        <v>24.640756086765663</v>
      </c>
      <c r="K20" s="144">
        <f t="shared" ref="K20:L20" si="8">K9/K$5*100</f>
        <v>27.650387291860874</v>
      </c>
      <c r="L20" s="144">
        <f t="shared" si="8"/>
        <v>33.085021883611603</v>
      </c>
    </row>
    <row r="21" spans="1:12" s="311" customFormat="1" ht="15" customHeight="1" x14ac:dyDescent="0.2">
      <c r="A21" s="306" t="s">
        <v>176</v>
      </c>
      <c r="B21" s="144">
        <f t="shared" si="4"/>
        <v>10.744449516559278</v>
      </c>
      <c r="C21" s="144">
        <f t="shared" si="4"/>
        <v>10.662150788230297</v>
      </c>
      <c r="D21" s="144">
        <f t="shared" si="4"/>
        <v>10.646562179987153</v>
      </c>
      <c r="E21" s="144">
        <f t="shared" si="5"/>
        <v>10.664549462239483</v>
      </c>
      <c r="F21" s="144">
        <f t="shared" si="5"/>
        <v>11.032658940694006</v>
      </c>
      <c r="G21" s="144">
        <f t="shared" ref="G21:H21" si="9">G10/G$5*100</f>
        <v>11.769757541434874</v>
      </c>
      <c r="H21" s="144">
        <f t="shared" si="9"/>
        <v>12.736964701666368</v>
      </c>
      <c r="I21" s="144">
        <f t="shared" ref="I21:J21" si="10">I10/I$5*100</f>
        <v>13.675455774592699</v>
      </c>
      <c r="J21" s="144">
        <f t="shared" si="10"/>
        <v>14.504629204660196</v>
      </c>
      <c r="K21" s="144">
        <f t="shared" ref="K21:L21" si="11">K10/K$5*100</f>
        <v>15.884584710756844</v>
      </c>
      <c r="L21" s="144">
        <f t="shared" si="11"/>
        <v>18.160196142000324</v>
      </c>
    </row>
    <row r="22" spans="1:12" s="310" customFormat="1" ht="15" customHeight="1" x14ac:dyDescent="0.2">
      <c r="A22" s="306" t="s">
        <v>177</v>
      </c>
      <c r="B22" s="144">
        <f t="shared" si="4"/>
        <v>3.8930744121562904</v>
      </c>
      <c r="C22" s="144">
        <f t="shared" si="4"/>
        <v>3.8366297482714113</v>
      </c>
      <c r="D22" s="144">
        <f t="shared" si="4"/>
        <v>3.8309885185856678</v>
      </c>
      <c r="E22" s="144">
        <f t="shared" si="5"/>
        <v>3.8479525390637357</v>
      </c>
      <c r="F22" s="144">
        <f t="shared" si="5"/>
        <v>3.9048886391427917</v>
      </c>
      <c r="G22" s="144">
        <f t="shared" ref="G22:H22" si="12">G11/G$5*100</f>
        <v>4.0913210869986107</v>
      </c>
      <c r="H22" s="144">
        <f t="shared" si="12"/>
        <v>4.3067998566565135</v>
      </c>
      <c r="I22" s="144">
        <f t="shared" ref="I22:J22" si="13">I11/I$5*100</f>
        <v>4.6109315665781621</v>
      </c>
      <c r="J22" s="144">
        <f t="shared" si="13"/>
        <v>4.8960871473792986</v>
      </c>
      <c r="K22" s="144">
        <f t="shared" ref="K22:L22" si="14">K11/K$5*100</f>
        <v>5.5147583345082207</v>
      </c>
      <c r="L22" s="144">
        <f t="shared" si="14"/>
        <v>6.1939131139568806</v>
      </c>
    </row>
    <row r="23" spans="1:12" s="310" customFormat="1" ht="15" customHeight="1" x14ac:dyDescent="0.2">
      <c r="A23" s="306" t="s">
        <v>178</v>
      </c>
      <c r="B23" s="144">
        <f t="shared" si="4"/>
        <v>1.1290069192932493</v>
      </c>
      <c r="C23" s="144">
        <f t="shared" si="4"/>
        <v>1.1010694873793436</v>
      </c>
      <c r="D23" s="144">
        <f t="shared" si="4"/>
        <v>1.1017356467254038</v>
      </c>
      <c r="E23" s="144">
        <f t="shared" si="5"/>
        <v>1.12871068382037</v>
      </c>
      <c r="F23" s="144">
        <f t="shared" si="5"/>
        <v>1.1404151049066509</v>
      </c>
      <c r="G23" s="144">
        <f t="shared" ref="G23:H23" si="15">G12/G$5*100</f>
        <v>1.1988941934272794</v>
      </c>
      <c r="H23" s="144">
        <f t="shared" si="15"/>
        <v>1.275712237950188</v>
      </c>
      <c r="I23" s="144">
        <f t="shared" ref="I23:J23" si="16">I12/I$5*100</f>
        <v>1.3377274252143367</v>
      </c>
      <c r="J23" s="144">
        <f t="shared" si="16"/>
        <v>1.4589697145407103</v>
      </c>
      <c r="K23" s="144">
        <f t="shared" ref="K23:L23" si="17">K12/K$5*100</f>
        <v>1.6623774522697765</v>
      </c>
      <c r="L23" s="144">
        <f t="shared" si="17"/>
        <v>1.9549359701734479</v>
      </c>
    </row>
    <row r="24" spans="1:12" s="158" customFormat="1" ht="15" customHeight="1" x14ac:dyDescent="0.2">
      <c r="A24" s="37" t="s">
        <v>179</v>
      </c>
      <c r="B24" s="144">
        <f t="shared" si="4"/>
        <v>0.90509920333708715</v>
      </c>
      <c r="C24" s="144">
        <f t="shared" si="4"/>
        <v>0.88626966556673814</v>
      </c>
      <c r="D24" s="208">
        <f t="shared" si="4"/>
        <v>0.88472330549823186</v>
      </c>
      <c r="E24" s="208">
        <f t="shared" si="4"/>
        <v>0.88821365012888631</v>
      </c>
      <c r="F24" s="208">
        <f t="shared" si="4"/>
        <v>0.90410484708080852</v>
      </c>
      <c r="G24" s="208">
        <f t="shared" si="4"/>
        <v>0.94973857930970074</v>
      </c>
      <c r="H24" s="208">
        <f t="shared" si="4"/>
        <v>0.98669593262856115</v>
      </c>
      <c r="I24" s="208">
        <f t="shared" si="4"/>
        <v>1.0197687926443937</v>
      </c>
      <c r="J24" s="208">
        <f t="shared" si="4"/>
        <v>1.1025205012828354</v>
      </c>
      <c r="K24" s="208">
        <f t="shared" si="4"/>
        <v>1.301704673384916</v>
      </c>
      <c r="L24" s="208">
        <f t="shared" ref="L24" si="18">L13/L$5*100</f>
        <v>1.5348922029502352</v>
      </c>
    </row>
    <row r="25" spans="1:12" s="158" customFormat="1" ht="30" customHeight="1" x14ac:dyDescent="0.2">
      <c r="A25" s="492" t="s">
        <v>371</v>
      </c>
      <c r="B25" s="492"/>
      <c r="C25" s="492"/>
      <c r="D25" s="492"/>
      <c r="E25" s="492"/>
      <c r="F25" s="492"/>
      <c r="G25" s="492"/>
      <c r="H25" s="492"/>
      <c r="I25" s="492"/>
      <c r="J25" s="492"/>
      <c r="K25" s="492"/>
      <c r="L25" s="492"/>
    </row>
    <row r="26" spans="1:12" ht="15" customHeight="1" x14ac:dyDescent="0.2">
      <c r="A26" s="207" t="s">
        <v>137</v>
      </c>
      <c r="B26" s="149"/>
      <c r="C26" s="149"/>
      <c r="D26" s="149"/>
      <c r="E26" s="149"/>
      <c r="F26" s="149"/>
      <c r="G26" s="149"/>
      <c r="H26" s="149"/>
      <c r="I26" s="149"/>
      <c r="J26" s="149"/>
      <c r="K26" s="149"/>
      <c r="L26" s="149"/>
    </row>
    <row r="27" spans="1:12" ht="25.5" customHeight="1" x14ac:dyDescent="0.2">
      <c r="A27" s="493" t="s">
        <v>128</v>
      </c>
      <c r="B27" s="493"/>
      <c r="C27" s="493"/>
      <c r="D27" s="493"/>
      <c r="E27" s="493"/>
      <c r="F27" s="493"/>
      <c r="G27" s="493"/>
      <c r="H27" s="493"/>
      <c r="I27" s="493"/>
      <c r="J27" s="493"/>
      <c r="K27" s="493"/>
      <c r="L27" s="493"/>
    </row>
  </sheetData>
  <mergeCells count="3">
    <mergeCell ref="A25:L25"/>
    <mergeCell ref="A27:L27"/>
    <mergeCell ref="A1:L1"/>
  </mergeCells>
  <conditionalFormatting sqref="A1 A27 M14:M16 M1:M4 B26 A28:B1048576 A2:B4 A6:I6 A14:B15 A8:H12 A7:J7 A13:K13 A16:K24 A5:K5 N1:XFD16 M17:XFD1048576">
    <cfRule type="cellIs" dxfId="414" priority="61" operator="equal">
      <formula>0</formula>
    </cfRule>
  </conditionalFormatting>
  <conditionalFormatting sqref="A26">
    <cfRule type="cellIs" dxfId="413" priority="60" operator="equal">
      <formula>0</formula>
    </cfRule>
  </conditionalFormatting>
  <conditionalFormatting sqref="C26 C28:C1048576 C2:C4 C14:C15">
    <cfRule type="cellIs" dxfId="412" priority="59" operator="equal">
      <formula>0</formula>
    </cfRule>
  </conditionalFormatting>
  <conditionalFormatting sqref="D26 D28:D1048576 D2:D4 D14:D15 E4:F4">
    <cfRule type="cellIs" dxfId="411" priority="56" operator="equal">
      <formula>0</formula>
    </cfRule>
  </conditionalFormatting>
  <conditionalFormatting sqref="F26 F28:F1048576 F2:F3 F14:F15">
    <cfRule type="cellIs" dxfId="410" priority="50" operator="equal">
      <formula>0</formula>
    </cfRule>
  </conditionalFormatting>
  <conditionalFormatting sqref="A25">
    <cfRule type="cellIs" dxfId="409" priority="45" operator="equal">
      <formula>0</formula>
    </cfRule>
    <cfRule type="cellIs" priority="46" operator="equal">
      <formula>0</formula>
    </cfRule>
  </conditionalFormatting>
  <conditionalFormatting sqref="E26 E28:E1048576 E2:E3 E14:E15">
    <cfRule type="cellIs" dxfId="408" priority="43" operator="equal">
      <formula>0</formula>
    </cfRule>
  </conditionalFormatting>
  <conditionalFormatting sqref="G4">
    <cfRule type="cellIs" dxfId="407" priority="41" operator="equal">
      <formula>0</formula>
    </cfRule>
  </conditionalFormatting>
  <conditionalFormatting sqref="G26 G28:G1048576 G2:G3 G14:G15">
    <cfRule type="cellIs" dxfId="406" priority="39" operator="equal">
      <formula>0</formula>
    </cfRule>
  </conditionalFormatting>
  <conditionalFormatting sqref="H4">
    <cfRule type="cellIs" dxfId="405" priority="37" operator="equal">
      <formula>0</formula>
    </cfRule>
  </conditionalFormatting>
  <conditionalFormatting sqref="H26 H28:H1048576 H2:H3 H14:H15">
    <cfRule type="cellIs" dxfId="404" priority="35" operator="equal">
      <formula>0</formula>
    </cfRule>
  </conditionalFormatting>
  <conditionalFormatting sqref="I9:I12">
    <cfRule type="cellIs" dxfId="403" priority="30" operator="equal">
      <formula>0</formula>
    </cfRule>
  </conditionalFormatting>
  <conditionalFormatting sqref="I4">
    <cfRule type="cellIs" dxfId="402" priority="29" operator="equal">
      <formula>0</formula>
    </cfRule>
  </conditionalFormatting>
  <conditionalFormatting sqref="I26 I28:I1048576 I2:I3 I14:I15">
    <cfRule type="cellIs" dxfId="401" priority="27" operator="equal">
      <formula>0</formula>
    </cfRule>
  </conditionalFormatting>
  <conditionalFormatting sqref="I8">
    <cfRule type="cellIs" dxfId="400" priority="26" operator="equal">
      <formula>0</formula>
    </cfRule>
  </conditionalFormatting>
  <conditionalFormatting sqref="J6">
    <cfRule type="cellIs" dxfId="399" priority="23" operator="equal">
      <formula>0</formula>
    </cfRule>
  </conditionalFormatting>
  <conditionalFormatting sqref="J9:J12">
    <cfRule type="cellIs" dxfId="398" priority="22" operator="equal">
      <formula>0</formula>
    </cfRule>
  </conditionalFormatting>
  <conditionalFormatting sqref="J4">
    <cfRule type="cellIs" dxfId="397" priority="21" operator="equal">
      <formula>0</formula>
    </cfRule>
  </conditionalFormatting>
  <conditionalFormatting sqref="J26 J28:J1048576 J2:J3 J14:J15">
    <cfRule type="cellIs" dxfId="396" priority="20" operator="equal">
      <formula>0</formula>
    </cfRule>
  </conditionalFormatting>
  <conditionalFormatting sqref="J8">
    <cfRule type="cellIs" dxfId="395" priority="19" operator="equal">
      <formula>0</formula>
    </cfRule>
  </conditionalFormatting>
  <conditionalFormatting sqref="K7">
    <cfRule type="cellIs" dxfId="394" priority="17" operator="equal">
      <formula>0</formula>
    </cfRule>
  </conditionalFormatting>
  <conditionalFormatting sqref="K6">
    <cfRule type="cellIs" dxfId="393" priority="16" operator="equal">
      <formula>0</formula>
    </cfRule>
  </conditionalFormatting>
  <conditionalFormatting sqref="K9:K12">
    <cfRule type="cellIs" dxfId="392" priority="15" operator="equal">
      <formula>0</formula>
    </cfRule>
  </conditionalFormatting>
  <conditionalFormatting sqref="K4">
    <cfRule type="cellIs" dxfId="391" priority="14" operator="equal">
      <formula>0</formula>
    </cfRule>
  </conditionalFormatting>
  <conditionalFormatting sqref="K26 K28:K1048576 K2:K3 K14:K15">
    <cfRule type="cellIs" dxfId="390" priority="13" operator="equal">
      <formula>0</formula>
    </cfRule>
  </conditionalFormatting>
  <conditionalFormatting sqref="K8">
    <cfRule type="cellIs" dxfId="389" priority="12" operator="equal">
      <formula>0</formula>
    </cfRule>
  </conditionalFormatting>
  <conditionalFormatting sqref="L13 L16:L24 L5">
    <cfRule type="cellIs" dxfId="388" priority="9" operator="equal">
      <formula>0</formula>
    </cfRule>
  </conditionalFormatting>
  <conditionalFormatting sqref="L7">
    <cfRule type="cellIs" dxfId="387" priority="8" operator="equal">
      <formula>0</formula>
    </cfRule>
  </conditionalFormatting>
  <conditionalFormatting sqref="L6">
    <cfRule type="cellIs" dxfId="386" priority="7" operator="equal">
      <formula>0</formula>
    </cfRule>
  </conditionalFormatting>
  <conditionalFormatting sqref="L9:L12">
    <cfRule type="cellIs" dxfId="385" priority="6" operator="equal">
      <formula>0</formula>
    </cfRule>
  </conditionalFormatting>
  <conditionalFormatting sqref="L4">
    <cfRule type="cellIs" dxfId="384" priority="5" operator="equal">
      <formula>0</formula>
    </cfRule>
  </conditionalFormatting>
  <conditionalFormatting sqref="L26 L28:L1048576 L2:L3 L14:L15">
    <cfRule type="cellIs" dxfId="383" priority="4" operator="equal">
      <formula>0</formula>
    </cfRule>
  </conditionalFormatting>
  <conditionalFormatting sqref="L8">
    <cfRule type="cellIs" dxfId="382" priority="3" operator="equal">
      <formula>0</formula>
    </cfRule>
  </conditionalFormatting>
  <printOptions horizontalCentered="1"/>
  <pageMargins left="0.27559055118110237" right="0.27559055118110237" top="1.7716535433070868" bottom="0.47244094488188981" header="0.19685039370078741" footer="0.19685039370078741"/>
  <pageSetup paperSize="9" orientation="portrait" r:id="rId1"/>
  <headerFooter>
    <oddHeader>&amp;C&amp;G</oddHeader>
  </headerFooter>
  <drawing r:id="rId2"/>
  <legacyDrawingHF r:id="rId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Folha38">
    <tabColor rgb="FFA50021"/>
    <pageSetUpPr fitToPage="1"/>
  </sheetPr>
  <dimension ref="A1:M30"/>
  <sheetViews>
    <sheetView showGridLines="0" workbookViewId="0">
      <selection sqref="A1:L1"/>
    </sheetView>
  </sheetViews>
  <sheetFormatPr defaultColWidth="9.140625" defaultRowHeight="11.25" x14ac:dyDescent="0.2"/>
  <cols>
    <col min="1" max="1" width="17.140625" style="184" customWidth="1"/>
    <col min="2" max="12" width="7.5703125" style="184" customWidth="1"/>
    <col min="13" max="13" width="10" style="184" bestFit="1" customWidth="1"/>
    <col min="14" max="16384" width="9.140625" style="184"/>
  </cols>
  <sheetData>
    <row r="1" spans="1:13" s="159" customFormat="1" ht="28.5" customHeight="1" x14ac:dyDescent="0.2">
      <c r="A1" s="494" t="s">
        <v>351</v>
      </c>
      <c r="B1" s="494"/>
      <c r="C1" s="494"/>
      <c r="D1" s="494"/>
      <c r="E1" s="494"/>
      <c r="F1" s="494"/>
      <c r="G1" s="494"/>
      <c r="H1" s="494"/>
      <c r="I1" s="494"/>
      <c r="J1" s="494"/>
      <c r="K1" s="494"/>
      <c r="L1" s="494"/>
    </row>
    <row r="2" spans="1:13" s="181" customFormat="1" ht="15" customHeight="1" x14ac:dyDescent="0.2">
      <c r="A2" s="142"/>
      <c r="B2" s="142"/>
      <c r="C2" s="142"/>
      <c r="D2" s="142"/>
      <c r="E2" s="142"/>
      <c r="F2" s="142"/>
      <c r="G2" s="142"/>
      <c r="H2" s="142"/>
      <c r="I2" s="142"/>
      <c r="J2" s="142"/>
      <c r="K2" s="142"/>
      <c r="L2" s="142"/>
      <c r="M2" s="159"/>
    </row>
    <row r="3" spans="1:13" s="181" customFormat="1" ht="14.25" customHeight="1" x14ac:dyDescent="0.2">
      <c r="A3" s="142" t="s">
        <v>14</v>
      </c>
      <c r="B3" s="308"/>
      <c r="C3" s="308"/>
      <c r="D3" s="308"/>
      <c r="E3" s="308"/>
      <c r="F3" s="142"/>
      <c r="G3" s="142"/>
      <c r="H3" s="142"/>
      <c r="I3" s="142"/>
      <c r="J3" s="142"/>
      <c r="K3" s="142"/>
      <c r="L3" s="142"/>
      <c r="M3" s="159"/>
    </row>
    <row r="4" spans="1:13" s="183" customFormat="1" ht="28.5" customHeight="1" thickBot="1" x14ac:dyDescent="0.25">
      <c r="A4" s="105"/>
      <c r="B4" s="156">
        <v>2013</v>
      </c>
      <c r="C4" s="156">
        <v>2014</v>
      </c>
      <c r="D4" s="156">
        <v>2015</v>
      </c>
      <c r="E4" s="156">
        <v>2016</v>
      </c>
      <c r="F4" s="156">
        <v>2017</v>
      </c>
      <c r="G4" s="156">
        <v>2018</v>
      </c>
      <c r="H4" s="156">
        <v>2019</v>
      </c>
      <c r="I4" s="156">
        <v>2020</v>
      </c>
      <c r="J4" s="156">
        <v>2021</v>
      </c>
      <c r="K4" s="156">
        <v>2022</v>
      </c>
      <c r="L4" s="156">
        <v>2023</v>
      </c>
      <c r="M4" s="159"/>
    </row>
    <row r="5" spans="1:13" s="97" customFormat="1" ht="29.25" customHeight="1" thickTop="1" x14ac:dyDescent="0.2">
      <c r="A5" s="282" t="s">
        <v>208</v>
      </c>
      <c r="B5" s="100">
        <v>1890511</v>
      </c>
      <c r="C5" s="100">
        <v>1928307</v>
      </c>
      <c r="D5" s="284">
        <v>1991131</v>
      </c>
      <c r="E5" s="284">
        <v>2054911</v>
      </c>
      <c r="F5" s="284">
        <v>2131943</v>
      </c>
      <c r="G5" s="284">
        <v>2205449</v>
      </c>
      <c r="H5" s="284">
        <v>2232400</v>
      </c>
      <c r="I5" s="284">
        <v>2164118</v>
      </c>
      <c r="J5" s="284">
        <v>2200594</v>
      </c>
      <c r="K5" s="284">
        <v>2376115</v>
      </c>
      <c r="L5" s="284">
        <v>2467600</v>
      </c>
      <c r="M5" s="159"/>
    </row>
    <row r="6" spans="1:13" s="141" customFormat="1" ht="29.25" customHeight="1" x14ac:dyDescent="0.2">
      <c r="A6" s="288" t="s">
        <v>122</v>
      </c>
      <c r="B6" s="100">
        <v>785.45</v>
      </c>
      <c r="C6" s="100">
        <v>786.99</v>
      </c>
      <c r="D6" s="284">
        <v>790.03</v>
      </c>
      <c r="E6" s="284">
        <v>800</v>
      </c>
      <c r="F6" s="284">
        <v>822.95</v>
      </c>
      <c r="G6" s="284">
        <v>854.8</v>
      </c>
      <c r="H6" s="284">
        <v>892.01</v>
      </c>
      <c r="I6" s="284">
        <v>926.14</v>
      </c>
      <c r="J6" s="284">
        <v>962.2</v>
      </c>
      <c r="K6" s="284">
        <v>1017.5</v>
      </c>
      <c r="L6" s="284">
        <v>1100.17</v>
      </c>
      <c r="M6" s="159"/>
    </row>
    <row r="7" spans="1:13" s="141" customFormat="1" ht="20.25" customHeight="1" x14ac:dyDescent="0.2">
      <c r="A7" s="55" t="s">
        <v>123</v>
      </c>
      <c r="B7" s="394"/>
      <c r="C7" s="394"/>
      <c r="D7" s="395"/>
      <c r="E7" s="395"/>
      <c r="F7" s="395"/>
      <c r="G7" s="395"/>
      <c r="H7" s="395"/>
      <c r="I7" s="395"/>
      <c r="J7" s="395"/>
      <c r="K7" s="395"/>
      <c r="L7" s="395"/>
      <c r="M7" s="159"/>
    </row>
    <row r="8" spans="1:13" s="141" customFormat="1" ht="19.5" customHeight="1" x14ac:dyDescent="0.2">
      <c r="A8" s="57" t="s">
        <v>107</v>
      </c>
      <c r="B8" s="396">
        <f>ROUND(502.406837149771,2)</f>
        <v>502.41</v>
      </c>
      <c r="C8" s="396">
        <f>ROUND(517.550815537003,2)</f>
        <v>517.54999999999995</v>
      </c>
      <c r="D8" s="396">
        <f>ROUND(518.950862927098,2)</f>
        <v>518.95000000000005</v>
      </c>
      <c r="E8" s="395">
        <v>541.09</v>
      </c>
      <c r="F8" s="395">
        <v>568.88</v>
      </c>
      <c r="G8" s="395">
        <v>593.04999999999995</v>
      </c>
      <c r="H8" s="395">
        <v>615.49</v>
      </c>
      <c r="I8" s="395">
        <v>651.89</v>
      </c>
      <c r="J8" s="395">
        <v>684.62</v>
      </c>
      <c r="K8" s="395">
        <v>726.79</v>
      </c>
      <c r="L8" s="395">
        <v>786.12</v>
      </c>
      <c r="M8" s="337"/>
    </row>
    <row r="9" spans="1:13" s="141" customFormat="1" ht="14.25" customHeight="1" x14ac:dyDescent="0.2">
      <c r="A9" s="57" t="s">
        <v>108</v>
      </c>
      <c r="B9" s="396">
        <f>ROUND(565.749856176376,2)</f>
        <v>565.75</v>
      </c>
      <c r="C9" s="396">
        <f>ROUND(580.521658498884,2)</f>
        <v>580.52</v>
      </c>
      <c r="D9" s="396">
        <f>ROUND(581.941330651437,2)</f>
        <v>581.94000000000005</v>
      </c>
      <c r="E9" s="395">
        <v>600.67999999999995</v>
      </c>
      <c r="F9" s="395">
        <v>630.6</v>
      </c>
      <c r="G9" s="395">
        <v>660.08</v>
      </c>
      <c r="H9" s="395">
        <v>687.04</v>
      </c>
      <c r="I9" s="395">
        <v>720.8</v>
      </c>
      <c r="J9" s="395">
        <v>751.73</v>
      </c>
      <c r="K9" s="395">
        <v>795.53</v>
      </c>
      <c r="L9" s="395">
        <v>863.33</v>
      </c>
      <c r="M9" s="159"/>
    </row>
    <row r="10" spans="1:13" s="141" customFormat="1" ht="14.25" customHeight="1" x14ac:dyDescent="0.2">
      <c r="A10" s="57" t="s">
        <v>109</v>
      </c>
      <c r="B10" s="396">
        <f>ROUND(612.333171472232,2)</f>
        <v>612.33000000000004</v>
      </c>
      <c r="C10" s="396">
        <f>ROUND(622.010144686277,2)</f>
        <v>622.01</v>
      </c>
      <c r="D10" s="396">
        <f>ROUND(622.587427942935,2)</f>
        <v>622.59</v>
      </c>
      <c r="E10" s="395">
        <v>637.89</v>
      </c>
      <c r="F10" s="395">
        <v>666.63</v>
      </c>
      <c r="G10" s="395">
        <v>697.55</v>
      </c>
      <c r="H10" s="395">
        <v>726.15</v>
      </c>
      <c r="I10" s="395">
        <v>756.5</v>
      </c>
      <c r="J10" s="395">
        <v>787.93</v>
      </c>
      <c r="K10" s="395">
        <v>832.19</v>
      </c>
      <c r="L10" s="395">
        <v>904.46</v>
      </c>
      <c r="M10" s="159"/>
    </row>
    <row r="11" spans="1:13" s="141" customFormat="1" ht="14.25" customHeight="1" x14ac:dyDescent="0.2">
      <c r="A11" s="57" t="s">
        <v>110</v>
      </c>
      <c r="B11" s="396">
        <f>ROUND(668.739365250646,2)</f>
        <v>668.74</v>
      </c>
      <c r="C11" s="396">
        <f>ROUND(673.508182647915,2)</f>
        <v>673.51</v>
      </c>
      <c r="D11" s="396">
        <f>ROUND(675.899745722282,2)</f>
        <v>675.9</v>
      </c>
      <c r="E11" s="395">
        <v>687.11</v>
      </c>
      <c r="F11" s="395">
        <v>713.34</v>
      </c>
      <c r="G11" s="395">
        <v>744.93</v>
      </c>
      <c r="H11" s="395">
        <v>776.91</v>
      </c>
      <c r="I11" s="395">
        <v>809.55</v>
      </c>
      <c r="J11" s="395">
        <v>843.68</v>
      </c>
      <c r="K11" s="395">
        <v>892.08</v>
      </c>
      <c r="L11" s="395">
        <v>967.54</v>
      </c>
    </row>
    <row r="12" spans="1:13" s="141" customFormat="1" ht="14.25" customHeight="1" x14ac:dyDescent="0.2">
      <c r="A12" s="57" t="s">
        <v>111</v>
      </c>
      <c r="B12" s="396">
        <f>ROUND(742.51328868929,2)</f>
        <v>742.51</v>
      </c>
      <c r="C12" s="396">
        <f>ROUND(744.942853742404,2)</f>
        <v>744.94</v>
      </c>
      <c r="D12" s="396">
        <f>ROUND(748.815022424452,2)</f>
        <v>748.82</v>
      </c>
      <c r="E12" s="395">
        <v>758.29</v>
      </c>
      <c r="F12" s="395">
        <v>782.49</v>
      </c>
      <c r="G12" s="395">
        <v>814.41</v>
      </c>
      <c r="H12" s="395">
        <v>849.92</v>
      </c>
      <c r="I12" s="395">
        <v>884.65</v>
      </c>
      <c r="J12" s="395">
        <v>918.75</v>
      </c>
      <c r="K12" s="395">
        <v>971.89</v>
      </c>
      <c r="L12" s="395">
        <v>1050.28</v>
      </c>
    </row>
    <row r="13" spans="1:13" s="141" customFormat="1" ht="14.25" customHeight="1" x14ac:dyDescent="0.2">
      <c r="A13" s="57" t="s">
        <v>112</v>
      </c>
      <c r="B13" s="396">
        <f>ROUND(837.136545323748,2)</f>
        <v>837.14</v>
      </c>
      <c r="C13" s="396">
        <f>ROUND(836.573477397298,2)</f>
        <v>836.57</v>
      </c>
      <c r="D13" s="396">
        <f>ROUND(841.182398437071,2)</f>
        <v>841.18</v>
      </c>
      <c r="E13" s="395">
        <v>849.51</v>
      </c>
      <c r="F13" s="395">
        <v>872.87</v>
      </c>
      <c r="G13" s="395">
        <v>905.46</v>
      </c>
      <c r="H13" s="395">
        <v>945.3</v>
      </c>
      <c r="I13" s="395">
        <v>982.04</v>
      </c>
      <c r="J13" s="395">
        <v>1019.55</v>
      </c>
      <c r="K13" s="395">
        <v>1077.81</v>
      </c>
      <c r="L13" s="395">
        <v>1161.1199999999999</v>
      </c>
    </row>
    <row r="14" spans="1:13" s="141" customFormat="1" ht="14.25" customHeight="1" x14ac:dyDescent="0.2">
      <c r="A14" s="57" t="s">
        <v>113</v>
      </c>
      <c r="B14" s="396">
        <f>ROUND(975.805484287304,2)</f>
        <v>975.81</v>
      </c>
      <c r="C14" s="396">
        <f>ROUND(971.939272467976,2)</f>
        <v>971.94</v>
      </c>
      <c r="D14" s="396">
        <f>ROUND(976.816702073702,2)</f>
        <v>976.82</v>
      </c>
      <c r="E14" s="395">
        <v>983.8</v>
      </c>
      <c r="F14" s="395">
        <v>1007.14</v>
      </c>
      <c r="G14" s="395">
        <v>1044.1400000000001</v>
      </c>
      <c r="H14" s="395">
        <v>1088.52</v>
      </c>
      <c r="I14" s="395">
        <v>1132.48</v>
      </c>
      <c r="J14" s="395">
        <v>1173.75</v>
      </c>
      <c r="K14" s="395">
        <v>1239.4100000000001</v>
      </c>
      <c r="L14" s="395">
        <v>1330.62</v>
      </c>
    </row>
    <row r="15" spans="1:13" s="141" customFormat="1" ht="14.25" customHeight="1" x14ac:dyDescent="0.2">
      <c r="A15" s="57" t="s">
        <v>114</v>
      </c>
      <c r="B15" s="396">
        <f>ROUND(1201.62634156919,2)</f>
        <v>1201.6300000000001</v>
      </c>
      <c r="C15" s="396">
        <f>ROUND(1195.07776680096,2)</f>
        <v>1195.08</v>
      </c>
      <c r="D15" s="396">
        <f>ROUND(1199.49129137724,2)</f>
        <v>1199.49</v>
      </c>
      <c r="E15" s="395">
        <v>1202.99</v>
      </c>
      <c r="F15" s="395">
        <v>1225.68</v>
      </c>
      <c r="G15" s="395">
        <v>1266.6400000000001</v>
      </c>
      <c r="H15" s="395">
        <v>1314.59</v>
      </c>
      <c r="I15" s="395">
        <v>1363.34</v>
      </c>
      <c r="J15" s="395">
        <v>1407.67</v>
      </c>
      <c r="K15" s="395">
        <v>1484.44</v>
      </c>
      <c r="L15" s="395">
        <v>1587.73</v>
      </c>
    </row>
    <row r="16" spans="1:13" s="141" customFormat="1" ht="14.25" customHeight="1" x14ac:dyDescent="0.2">
      <c r="A16" s="57" t="s">
        <v>115</v>
      </c>
      <c r="B16" s="396">
        <f>ROUND(1606.6539079402,2)</f>
        <v>1606.65</v>
      </c>
      <c r="C16" s="396">
        <f>ROUND(1596.19070828862,2)</f>
        <v>1596.19</v>
      </c>
      <c r="D16" s="396">
        <f>ROUND(1593.99483639943,2)</f>
        <v>1593.99</v>
      </c>
      <c r="E16" s="395">
        <v>1597.23</v>
      </c>
      <c r="F16" s="395">
        <v>1617.01</v>
      </c>
      <c r="G16" s="395">
        <v>1663.94</v>
      </c>
      <c r="H16" s="395">
        <v>1717.19</v>
      </c>
      <c r="I16" s="395">
        <v>1773.49</v>
      </c>
      <c r="J16" s="395">
        <v>1827.6</v>
      </c>
      <c r="K16" s="395">
        <v>1929.98</v>
      </c>
      <c r="L16" s="395">
        <v>2057.54</v>
      </c>
    </row>
    <row r="17" spans="1:12" s="141" customFormat="1" ht="14.25" customHeight="1" x14ac:dyDescent="0.2">
      <c r="A17" s="57" t="s">
        <v>116</v>
      </c>
      <c r="B17" s="396">
        <f>ROUND(3225.20265196877,2)</f>
        <v>3225.2</v>
      </c>
      <c r="C17" s="396">
        <f>ROUND(3193.76473813857,2)</f>
        <v>3193.76</v>
      </c>
      <c r="D17" s="396">
        <f>ROUND(3206.88319671136,2)</f>
        <v>3206.88</v>
      </c>
      <c r="E17" s="395">
        <v>3219.96</v>
      </c>
      <c r="F17" s="395">
        <v>3248.78</v>
      </c>
      <c r="G17" s="395">
        <v>3312.32</v>
      </c>
      <c r="H17" s="395">
        <v>3378.28</v>
      </c>
      <c r="I17" s="395">
        <v>3432.76</v>
      </c>
      <c r="J17" s="395">
        <v>3525.8</v>
      </c>
      <c r="K17" s="395">
        <v>3729.82</v>
      </c>
      <c r="L17" s="395">
        <v>3957.82</v>
      </c>
    </row>
    <row r="18" spans="1:12" s="141" customFormat="1" ht="29.25" customHeight="1" x14ac:dyDescent="0.2">
      <c r="A18" s="285" t="s">
        <v>125</v>
      </c>
      <c r="B18" s="100">
        <f>+ROUND(523.633333333334,2)</f>
        <v>523.63</v>
      </c>
      <c r="C18" s="100">
        <f>+ROUND(524.66,2)</f>
        <v>524.66</v>
      </c>
      <c r="D18" s="284">
        <f>+ROUND(526.686666666667,2)</f>
        <v>526.69000000000005</v>
      </c>
      <c r="E18" s="284">
        <f>ROUND(0.666666666666667*E6,2)</f>
        <v>533.33000000000004</v>
      </c>
      <c r="F18" s="284">
        <f t="shared" ref="F18:L18" si="0">ROUND(0.666666666666667*F6,2)</f>
        <v>548.63</v>
      </c>
      <c r="G18" s="284">
        <f t="shared" si="0"/>
        <v>569.87</v>
      </c>
      <c r="H18" s="284">
        <f t="shared" si="0"/>
        <v>594.66999999999996</v>
      </c>
      <c r="I18" s="284">
        <f t="shared" si="0"/>
        <v>617.42999999999995</v>
      </c>
      <c r="J18" s="284">
        <f t="shared" si="0"/>
        <v>641.47</v>
      </c>
      <c r="K18" s="284">
        <f t="shared" si="0"/>
        <v>678.33</v>
      </c>
      <c r="L18" s="284">
        <f t="shared" si="0"/>
        <v>733.45</v>
      </c>
    </row>
    <row r="19" spans="1:12" s="141" customFormat="1" ht="29.25" customHeight="1" x14ac:dyDescent="0.2">
      <c r="A19" s="283" t="s">
        <v>124</v>
      </c>
      <c r="B19" s="286">
        <f>ROUND(7.58995848212467,2)</f>
        <v>7.59</v>
      </c>
      <c r="C19" s="286">
        <f>ROUND(6.77843310219794,2)</f>
        <v>6.78</v>
      </c>
      <c r="D19" s="286">
        <f>ROUND(6.70106587662992,2)</f>
        <v>6.7</v>
      </c>
      <c r="E19" s="286">
        <v>5.86</v>
      </c>
      <c r="F19" s="286">
        <v>0.19</v>
      </c>
      <c r="G19" s="286">
        <v>0.16</v>
      </c>
      <c r="H19" s="286">
        <v>0.18</v>
      </c>
      <c r="I19" s="286">
        <v>0.14000000000000001</v>
      </c>
      <c r="J19" s="286">
        <v>0.11</v>
      </c>
      <c r="K19" s="286">
        <v>0.11</v>
      </c>
      <c r="L19" s="286">
        <v>0.1</v>
      </c>
    </row>
    <row r="20" spans="1:12" s="141" customFormat="1" ht="18.75" customHeight="1" x14ac:dyDescent="0.2">
      <c r="A20" s="57" t="s">
        <v>117</v>
      </c>
      <c r="B20" s="154">
        <f>ROUND(5.46254100992068,2)</f>
        <v>5.46</v>
      </c>
      <c r="C20" s="154">
        <f>ROUND(5.01163860666106,2)</f>
        <v>5.01</v>
      </c>
      <c r="D20" s="154">
        <f>ROUND(4.99139206242829,2)</f>
        <v>4.99</v>
      </c>
      <c r="E20" s="154">
        <v>4.38</v>
      </c>
      <c r="F20" s="154">
        <v>0.1</v>
      </c>
      <c r="G20" s="154">
        <v>0.08</v>
      </c>
      <c r="H20" s="154">
        <v>0.09</v>
      </c>
      <c r="I20" s="154">
        <v>7.0000000000000007E-2</v>
      </c>
      <c r="J20" s="154">
        <v>7.0000000000000007E-2</v>
      </c>
      <c r="K20" s="154">
        <v>0.08</v>
      </c>
      <c r="L20" s="154">
        <v>0.08</v>
      </c>
    </row>
    <row r="21" spans="1:12" s="141" customFormat="1" ht="14.25" customHeight="1" x14ac:dyDescent="0.2">
      <c r="A21" s="59" t="s">
        <v>118</v>
      </c>
      <c r="B21" s="155">
        <f>ROUND(10.0917695184316,2)</f>
        <v>10.09</v>
      </c>
      <c r="C21" s="155">
        <f>ROUND(8.86589330925925,2)</f>
        <v>8.8699999999999992</v>
      </c>
      <c r="D21" s="155">
        <f>ROUND(8.69850721563264,2)</f>
        <v>8.6999999999999993</v>
      </c>
      <c r="E21" s="155">
        <v>7.59</v>
      </c>
      <c r="F21" s="155">
        <v>0.28999999999999998</v>
      </c>
      <c r="G21" s="155">
        <v>0.24</v>
      </c>
      <c r="H21" s="155">
        <v>0.28000000000000003</v>
      </c>
      <c r="I21" s="155">
        <v>0.21</v>
      </c>
      <c r="J21" s="155">
        <v>0.15</v>
      </c>
      <c r="K21" s="155">
        <v>0.15</v>
      </c>
      <c r="L21" s="155">
        <v>0.13</v>
      </c>
    </row>
    <row r="22" spans="1:12" s="77" customFormat="1" ht="15" customHeight="1" x14ac:dyDescent="0.2">
      <c r="A22" s="207" t="s">
        <v>137</v>
      </c>
      <c r="B22" s="289"/>
      <c r="C22" s="289"/>
      <c r="D22" s="289"/>
      <c r="E22" s="289"/>
      <c r="F22" s="315"/>
      <c r="G22" s="315"/>
      <c r="H22" s="315"/>
      <c r="I22" s="315"/>
      <c r="J22" s="315"/>
      <c r="K22" s="315"/>
      <c r="L22" s="315"/>
    </row>
    <row r="23" spans="1:12" ht="11.25" customHeight="1" x14ac:dyDescent="0.2">
      <c r="A23" s="491" t="s">
        <v>200</v>
      </c>
      <c r="B23" s="491"/>
      <c r="C23" s="491"/>
      <c r="D23" s="491"/>
      <c r="E23" s="491"/>
      <c r="F23" s="491"/>
      <c r="G23" s="491"/>
      <c r="H23" s="491"/>
      <c r="I23" s="491"/>
      <c r="J23" s="491"/>
      <c r="K23" s="491"/>
      <c r="L23" s="365"/>
    </row>
    <row r="24" spans="1:12" s="296" customFormat="1" ht="11.25" customHeight="1" x14ac:dyDescent="0.2">
      <c r="A24" s="491" t="s">
        <v>142</v>
      </c>
      <c r="B24" s="491"/>
      <c r="C24" s="491"/>
      <c r="D24" s="491"/>
      <c r="E24" s="491"/>
      <c r="F24" s="491"/>
      <c r="G24" s="491"/>
      <c r="H24" s="491"/>
      <c r="I24" s="491"/>
      <c r="J24" s="491"/>
      <c r="K24" s="491"/>
      <c r="L24" s="365"/>
    </row>
    <row r="25" spans="1:12" s="296" customFormat="1" x14ac:dyDescent="0.2">
      <c r="B25" s="297"/>
      <c r="C25" s="297"/>
      <c r="D25" s="297"/>
      <c r="E25" s="297"/>
      <c r="F25" s="141"/>
      <c r="G25" s="141"/>
      <c r="H25" s="141"/>
      <c r="I25" s="141"/>
      <c r="J25" s="141"/>
      <c r="K25" s="141"/>
      <c r="L25" s="141"/>
    </row>
    <row r="26" spans="1:12" s="296" customFormat="1" x14ac:dyDescent="0.2">
      <c r="B26" s="297"/>
      <c r="C26" s="297"/>
      <c r="D26" s="297"/>
      <c r="E26" s="297"/>
    </row>
    <row r="30" spans="1:12" x14ac:dyDescent="0.2">
      <c r="G30" s="286"/>
    </row>
  </sheetData>
  <mergeCells count="3">
    <mergeCell ref="A23:K23"/>
    <mergeCell ref="A24:K24"/>
    <mergeCell ref="A1:L1"/>
  </mergeCells>
  <conditionalFormatting sqref="A23:A24 A1:A21 F22 F2:F3 F25:F1048576 P1:XFD6 N1:N6 A25:B1048576 C28:D37 M1:M26 N7:XFD26 M27:XFD1048576">
    <cfRule type="cellIs" dxfId="381" priority="53" operator="equal">
      <formula>0</formula>
    </cfRule>
  </conditionalFormatting>
  <conditionalFormatting sqref="B2:B4">
    <cfRule type="cellIs" dxfId="380" priority="52" operator="equal">
      <formula>0</formula>
    </cfRule>
  </conditionalFormatting>
  <conditionalFormatting sqref="B5:B7 B18:B21">
    <cfRule type="cellIs" dxfId="379" priority="51" operator="equal">
      <formula>0</formula>
    </cfRule>
  </conditionalFormatting>
  <conditionalFormatting sqref="A22">
    <cfRule type="cellIs" dxfId="378" priority="50" operator="equal">
      <formula>0</formula>
    </cfRule>
  </conditionalFormatting>
  <conditionalFormatting sqref="D25:D27 D38:D1048576">
    <cfRule type="cellIs" dxfId="377" priority="49" operator="equal">
      <formula>0</formula>
    </cfRule>
  </conditionalFormatting>
  <conditionalFormatting sqref="D2:D4">
    <cfRule type="cellIs" dxfId="376" priority="48" operator="equal">
      <formula>0</formula>
    </cfRule>
  </conditionalFormatting>
  <conditionalFormatting sqref="D5">
    <cfRule type="cellIs" dxfId="375" priority="46" operator="equal">
      <formula>0</formula>
    </cfRule>
  </conditionalFormatting>
  <conditionalFormatting sqref="D6:D7 D18:D21">
    <cfRule type="cellIs" dxfId="374" priority="44" operator="equal">
      <formula>0</formula>
    </cfRule>
  </conditionalFormatting>
  <conditionalFormatting sqref="C25:C27 C38:C1048576">
    <cfRule type="cellIs" dxfId="373" priority="43" operator="equal">
      <formula>0</formula>
    </cfRule>
  </conditionalFormatting>
  <conditionalFormatting sqref="C2:C4">
    <cfRule type="cellIs" dxfId="372" priority="42" operator="equal">
      <formula>0</formula>
    </cfRule>
  </conditionalFormatting>
  <conditionalFormatting sqref="C5">
    <cfRule type="cellIs" dxfId="371" priority="41" operator="equal">
      <formula>0</formula>
    </cfRule>
  </conditionalFormatting>
  <conditionalFormatting sqref="C6:C7 C18:C21">
    <cfRule type="cellIs" dxfId="370" priority="40" operator="equal">
      <formula>0</formula>
    </cfRule>
  </conditionalFormatting>
  <conditionalFormatting sqref="G5">
    <cfRule type="cellIs" dxfId="369" priority="33" operator="equal">
      <formula>0</formula>
    </cfRule>
  </conditionalFormatting>
  <conditionalFormatting sqref="E25:E1048576">
    <cfRule type="cellIs" dxfId="368" priority="39" operator="equal">
      <formula>0</formula>
    </cfRule>
  </conditionalFormatting>
  <conditionalFormatting sqref="E2:E4 F4">
    <cfRule type="cellIs" dxfId="367" priority="38" operator="equal">
      <formula>0</formula>
    </cfRule>
  </conditionalFormatting>
  <conditionalFormatting sqref="G4">
    <cfRule type="cellIs" dxfId="366" priority="34" operator="equal">
      <formula>0</formula>
    </cfRule>
  </conditionalFormatting>
  <conditionalFormatting sqref="G22 G2:G3 G25:G29 G31:G1048576">
    <cfRule type="cellIs" dxfId="365" priority="35" operator="equal">
      <formula>0</formula>
    </cfRule>
  </conditionalFormatting>
  <conditionalFormatting sqref="H19:K19 G19:G21 G6:G17">
    <cfRule type="cellIs" dxfId="364" priority="32" operator="equal">
      <formula>0</formula>
    </cfRule>
  </conditionalFormatting>
  <conditionalFormatting sqref="H22 H2:H3 H25:H1048576">
    <cfRule type="cellIs" dxfId="363" priority="31" operator="equal">
      <formula>0</formula>
    </cfRule>
  </conditionalFormatting>
  <conditionalFormatting sqref="H20:H21 H6:H17">
    <cfRule type="cellIs" dxfId="362" priority="28" operator="equal">
      <formula>0</formula>
    </cfRule>
  </conditionalFormatting>
  <conditionalFormatting sqref="H4">
    <cfRule type="cellIs" dxfId="361" priority="30" operator="equal">
      <formula>0</formula>
    </cfRule>
  </conditionalFormatting>
  <conditionalFormatting sqref="H5">
    <cfRule type="cellIs" dxfId="360" priority="29" operator="equal">
      <formula>0</formula>
    </cfRule>
  </conditionalFormatting>
  <conditionalFormatting sqref="I22 I2:I3 I25:I1048576">
    <cfRule type="cellIs" dxfId="359" priority="27" operator="equal">
      <formula>0</formula>
    </cfRule>
  </conditionalFormatting>
  <conditionalFormatting sqref="I20:I21 I6:I17">
    <cfRule type="cellIs" dxfId="358" priority="24" operator="equal">
      <formula>0</formula>
    </cfRule>
  </conditionalFormatting>
  <conditionalFormatting sqref="I4">
    <cfRule type="cellIs" dxfId="357" priority="26" operator="equal">
      <formula>0</formula>
    </cfRule>
  </conditionalFormatting>
  <conditionalFormatting sqref="I5">
    <cfRule type="cellIs" dxfId="356" priority="25" operator="equal">
      <formula>0</formula>
    </cfRule>
  </conditionalFormatting>
  <conditionalFormatting sqref="J22 J2:J3 J25:J1048576">
    <cfRule type="cellIs" dxfId="355" priority="21" operator="equal">
      <formula>0</formula>
    </cfRule>
  </conditionalFormatting>
  <conditionalFormatting sqref="J20:J21 J6:J17">
    <cfRule type="cellIs" dxfId="354" priority="18" operator="equal">
      <formula>0</formula>
    </cfRule>
  </conditionalFormatting>
  <conditionalFormatting sqref="J4">
    <cfRule type="cellIs" dxfId="353" priority="20" operator="equal">
      <formula>0</formula>
    </cfRule>
  </conditionalFormatting>
  <conditionalFormatting sqref="J5">
    <cfRule type="cellIs" dxfId="352" priority="19" operator="equal">
      <formula>0</formula>
    </cfRule>
  </conditionalFormatting>
  <conditionalFormatting sqref="K22 K2:K3 K25:K1048576">
    <cfRule type="cellIs" dxfId="351" priority="17" operator="equal">
      <formula>0</formula>
    </cfRule>
  </conditionalFormatting>
  <conditionalFormatting sqref="K20:K21 K6:K17">
    <cfRule type="cellIs" dxfId="350" priority="14" operator="equal">
      <formula>0</formula>
    </cfRule>
  </conditionalFormatting>
  <conditionalFormatting sqref="K4">
    <cfRule type="cellIs" dxfId="349" priority="16" operator="equal">
      <formula>0</formula>
    </cfRule>
  </conditionalFormatting>
  <conditionalFormatting sqref="K5">
    <cfRule type="cellIs" dxfId="348" priority="15" operator="equal">
      <formula>0</formula>
    </cfRule>
  </conditionalFormatting>
  <conditionalFormatting sqref="G30">
    <cfRule type="cellIs" dxfId="347" priority="13" operator="equal">
      <formula>0</formula>
    </cfRule>
  </conditionalFormatting>
  <conditionalFormatting sqref="L19">
    <cfRule type="cellIs" dxfId="346" priority="11" operator="equal">
      <formula>0</formula>
    </cfRule>
  </conditionalFormatting>
  <conditionalFormatting sqref="L22 L2:L3 L25:L1048576">
    <cfRule type="cellIs" dxfId="345" priority="10" operator="equal">
      <formula>0</formula>
    </cfRule>
  </conditionalFormatting>
  <conditionalFormatting sqref="L20:L21 L6:L17">
    <cfRule type="cellIs" dxfId="344" priority="7" operator="equal">
      <formula>0</formula>
    </cfRule>
  </conditionalFormatting>
  <conditionalFormatting sqref="L4">
    <cfRule type="cellIs" dxfId="343" priority="9" operator="equal">
      <formula>0</formula>
    </cfRule>
  </conditionalFormatting>
  <conditionalFormatting sqref="L5">
    <cfRule type="cellIs" dxfId="342" priority="8" operator="equal">
      <formula>0</formula>
    </cfRule>
  </conditionalFormatting>
  <conditionalFormatting sqref="B8:D17">
    <cfRule type="cellIs" dxfId="341" priority="1" operator="equal">
      <formula>0</formula>
    </cfRule>
  </conditionalFormatting>
  <conditionalFormatting sqref="F19:F21 F6:F17">
    <cfRule type="cellIs" dxfId="340" priority="4" operator="equal">
      <formula>0</formula>
    </cfRule>
  </conditionalFormatting>
  <conditionalFormatting sqref="F5">
    <cfRule type="cellIs" dxfId="339" priority="5" operator="equal">
      <formula>0</formula>
    </cfRule>
  </conditionalFormatting>
  <conditionalFormatting sqref="F18:L18 E6:E21">
    <cfRule type="cellIs" dxfId="338" priority="2" operator="equal">
      <formula>0</formula>
    </cfRule>
  </conditionalFormatting>
  <conditionalFormatting sqref="E5">
    <cfRule type="cellIs" dxfId="337" priority="3" operator="equal">
      <formula>0</formula>
    </cfRule>
  </conditionalFormatting>
  <printOptions horizontalCentered="1"/>
  <pageMargins left="0.27559055118110237" right="0.27559055118110237" top="1.7716535433070868" bottom="0.47244094488188981" header="0.19685039370078741" footer="0.19685039370078741"/>
  <pageSetup paperSize="9" orientation="portrait" r:id="rId1"/>
  <headerFooter>
    <oddHeader>&amp;C&amp;G</oddHead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BA7537-271B-4752-84D6-3C692F36F0CF}">
  <dimension ref="A1:O54"/>
  <sheetViews>
    <sheetView zoomScale="110" zoomScaleNormal="110" workbookViewId="0"/>
  </sheetViews>
  <sheetFormatPr defaultColWidth="9.140625" defaultRowHeight="12.75" x14ac:dyDescent="0.2"/>
  <cols>
    <col min="1" max="12" width="9.140625" style="191"/>
    <col min="13" max="13" width="4.85546875" style="191" customWidth="1"/>
    <col min="14" max="16384" width="9.140625" style="191"/>
  </cols>
  <sheetData>
    <row r="1" spans="1:15" ht="7.5" customHeight="1" thickBot="1" x14ac:dyDescent="0.25"/>
    <row r="2" spans="1:15" ht="13.5" thickTop="1" x14ac:dyDescent="0.2">
      <c r="A2" s="460" t="s">
        <v>237</v>
      </c>
      <c r="B2" s="461"/>
      <c r="C2" s="461"/>
      <c r="D2" s="461"/>
      <c r="E2" s="461"/>
      <c r="I2" s="192"/>
      <c r="J2" s="193"/>
    </row>
    <row r="3" spans="1:15" ht="10.5" customHeight="1" x14ac:dyDescent="0.2">
      <c r="A3" s="462"/>
      <c r="B3" s="463"/>
      <c r="C3" s="463"/>
      <c r="D3" s="463"/>
      <c r="E3" s="463"/>
    </row>
    <row r="4" spans="1:15" ht="9" customHeight="1" x14ac:dyDescent="0.2">
      <c r="A4" s="462"/>
      <c r="B4" s="463"/>
      <c r="C4" s="463"/>
      <c r="D4" s="463"/>
      <c r="E4" s="463"/>
    </row>
    <row r="5" spans="1:15" x14ac:dyDescent="0.2">
      <c r="A5" s="464" t="s">
        <v>378</v>
      </c>
      <c r="B5" s="465"/>
      <c r="C5" s="465"/>
      <c r="D5" s="465"/>
      <c r="E5" s="465"/>
      <c r="F5" s="465"/>
      <c r="G5" s="465"/>
      <c r="H5" s="465"/>
      <c r="I5" s="465"/>
      <c r="J5" s="465"/>
    </row>
    <row r="6" spans="1:15" x14ac:dyDescent="0.2">
      <c r="A6" s="465"/>
      <c r="B6" s="465"/>
      <c r="C6" s="465"/>
      <c r="D6" s="465"/>
      <c r="E6" s="465"/>
      <c r="F6" s="465"/>
      <c r="G6" s="465"/>
      <c r="H6" s="465"/>
      <c r="I6" s="465"/>
      <c r="J6" s="465"/>
    </row>
    <row r="7" spans="1:15" x14ac:dyDescent="0.2">
      <c r="A7" s="465"/>
      <c r="B7" s="465"/>
      <c r="C7" s="465"/>
      <c r="D7" s="465"/>
      <c r="E7" s="465"/>
      <c r="F7" s="465"/>
      <c r="G7" s="465"/>
      <c r="H7" s="465"/>
      <c r="I7" s="465"/>
      <c r="J7" s="465"/>
      <c r="O7" s="450"/>
    </row>
    <row r="8" spans="1:15" x14ac:dyDescent="0.2">
      <c r="A8" s="465"/>
      <c r="B8" s="465"/>
      <c r="C8" s="465"/>
      <c r="D8" s="465"/>
      <c r="E8" s="465"/>
      <c r="F8" s="465"/>
      <c r="G8" s="465"/>
      <c r="H8" s="465"/>
      <c r="I8" s="465"/>
      <c r="J8" s="465"/>
    </row>
    <row r="9" spans="1:15" x14ac:dyDescent="0.2">
      <c r="A9" s="465"/>
      <c r="B9" s="465"/>
      <c r="C9" s="465"/>
      <c r="D9" s="465"/>
      <c r="E9" s="465"/>
      <c r="F9" s="465"/>
      <c r="G9" s="465"/>
      <c r="H9" s="465"/>
      <c r="I9" s="465"/>
      <c r="J9" s="465"/>
    </row>
    <row r="10" spans="1:15" x14ac:dyDescent="0.2">
      <c r="A10" s="465"/>
      <c r="B10" s="465"/>
      <c r="C10" s="465"/>
      <c r="D10" s="465"/>
      <c r="E10" s="465"/>
      <c r="F10" s="465"/>
      <c r="G10" s="465"/>
      <c r="H10" s="465"/>
      <c r="I10" s="465"/>
      <c r="J10" s="465"/>
    </row>
    <row r="11" spans="1:15" x14ac:dyDescent="0.2">
      <c r="A11" s="465"/>
      <c r="B11" s="465"/>
      <c r="C11" s="465"/>
      <c r="D11" s="465"/>
      <c r="E11" s="465"/>
      <c r="F11" s="465"/>
      <c r="G11" s="465"/>
      <c r="H11" s="465"/>
      <c r="I11" s="465"/>
      <c r="J11" s="465"/>
    </row>
    <row r="12" spans="1:15" x14ac:dyDescent="0.2">
      <c r="A12" s="465"/>
      <c r="B12" s="465"/>
      <c r="C12" s="465"/>
      <c r="D12" s="465"/>
      <c r="E12" s="465"/>
      <c r="F12" s="465"/>
      <c r="G12" s="465"/>
      <c r="H12" s="465"/>
      <c r="I12" s="465"/>
      <c r="J12" s="465"/>
    </row>
    <row r="13" spans="1:15" x14ac:dyDescent="0.2">
      <c r="A13" s="465"/>
      <c r="B13" s="465"/>
      <c r="C13" s="465"/>
      <c r="D13" s="465"/>
      <c r="E13" s="465"/>
      <c r="F13" s="465"/>
      <c r="G13" s="465"/>
      <c r="H13" s="465"/>
      <c r="I13" s="465"/>
      <c r="J13" s="465"/>
    </row>
    <row r="14" spans="1:15" x14ac:dyDescent="0.2">
      <c r="A14" s="465"/>
      <c r="B14" s="465"/>
      <c r="C14" s="465"/>
      <c r="D14" s="465"/>
      <c r="E14" s="465"/>
      <c r="F14" s="465"/>
      <c r="G14" s="465"/>
      <c r="H14" s="465"/>
      <c r="I14" s="465"/>
      <c r="J14" s="465"/>
    </row>
    <row r="15" spans="1:15" x14ac:dyDescent="0.2">
      <c r="A15" s="465"/>
      <c r="B15" s="465"/>
      <c r="C15" s="465"/>
      <c r="D15" s="465"/>
      <c r="E15" s="465"/>
      <c r="F15" s="465"/>
      <c r="G15" s="465"/>
      <c r="H15" s="465"/>
      <c r="I15" s="465"/>
      <c r="J15" s="465"/>
    </row>
    <row r="16" spans="1:15" x14ac:dyDescent="0.2">
      <c r="A16" s="465"/>
      <c r="B16" s="465"/>
      <c r="C16" s="465"/>
      <c r="D16" s="465"/>
      <c r="E16" s="465"/>
      <c r="F16" s="465"/>
      <c r="G16" s="465"/>
      <c r="H16" s="465"/>
      <c r="I16" s="465"/>
      <c r="J16" s="465"/>
    </row>
    <row r="17" spans="1:10" x14ac:dyDescent="0.2">
      <c r="A17" s="465"/>
      <c r="B17" s="465"/>
      <c r="C17" s="465"/>
      <c r="D17" s="465"/>
      <c r="E17" s="465"/>
      <c r="F17" s="465"/>
      <c r="G17" s="465"/>
      <c r="H17" s="465"/>
      <c r="I17" s="465"/>
      <c r="J17" s="465"/>
    </row>
    <row r="18" spans="1:10" x14ac:dyDescent="0.2">
      <c r="A18" s="465"/>
      <c r="B18" s="465"/>
      <c r="C18" s="465"/>
      <c r="D18" s="465"/>
      <c r="E18" s="465"/>
      <c r="F18" s="465"/>
      <c r="G18" s="465"/>
      <c r="H18" s="465"/>
      <c r="I18" s="465"/>
      <c r="J18" s="465"/>
    </row>
    <row r="19" spans="1:10" x14ac:dyDescent="0.2">
      <c r="A19" s="465"/>
      <c r="B19" s="465"/>
      <c r="C19" s="465"/>
      <c r="D19" s="465"/>
      <c r="E19" s="465"/>
      <c r="F19" s="465"/>
      <c r="G19" s="465"/>
      <c r="H19" s="465"/>
      <c r="I19" s="465"/>
      <c r="J19" s="465"/>
    </row>
    <row r="20" spans="1:10" x14ac:dyDescent="0.2">
      <c r="A20" s="465"/>
      <c r="B20" s="465"/>
      <c r="C20" s="465"/>
      <c r="D20" s="465"/>
      <c r="E20" s="465"/>
      <c r="F20" s="465"/>
      <c r="G20" s="465"/>
      <c r="H20" s="465"/>
      <c r="I20" s="465"/>
      <c r="J20" s="465"/>
    </row>
    <row r="21" spans="1:10" x14ac:dyDescent="0.2">
      <c r="A21" s="465"/>
      <c r="B21" s="465"/>
      <c r="C21" s="465"/>
      <c r="D21" s="465"/>
      <c r="E21" s="465"/>
      <c r="F21" s="465"/>
      <c r="G21" s="465"/>
      <c r="H21" s="465"/>
      <c r="I21" s="465"/>
      <c r="J21" s="465"/>
    </row>
    <row r="22" spans="1:10" x14ac:dyDescent="0.2">
      <c r="A22" s="465"/>
      <c r="B22" s="465"/>
      <c r="C22" s="465"/>
      <c r="D22" s="465"/>
      <c r="E22" s="465"/>
      <c r="F22" s="465"/>
      <c r="G22" s="465"/>
      <c r="H22" s="465"/>
      <c r="I22" s="465"/>
      <c r="J22" s="465"/>
    </row>
    <row r="23" spans="1:10" x14ac:dyDescent="0.2">
      <c r="A23" s="465"/>
      <c r="B23" s="465"/>
      <c r="C23" s="465"/>
      <c r="D23" s="465"/>
      <c r="E23" s="465"/>
      <c r="F23" s="465"/>
      <c r="G23" s="465"/>
      <c r="H23" s="465"/>
      <c r="I23" s="465"/>
      <c r="J23" s="465"/>
    </row>
    <row r="24" spans="1:10" x14ac:dyDescent="0.2">
      <c r="A24" s="466" t="s">
        <v>238</v>
      </c>
      <c r="B24" s="467"/>
      <c r="C24" s="467"/>
      <c r="D24" s="467"/>
      <c r="E24" s="467"/>
      <c r="F24" s="467"/>
      <c r="G24" s="467"/>
      <c r="H24" s="467"/>
      <c r="I24" s="467"/>
      <c r="J24" s="467"/>
    </row>
    <row r="25" spans="1:10" x14ac:dyDescent="0.2">
      <c r="A25" s="467"/>
      <c r="B25" s="467"/>
      <c r="C25" s="467"/>
      <c r="D25" s="467"/>
      <c r="E25" s="467"/>
      <c r="F25" s="467"/>
      <c r="G25" s="467"/>
      <c r="H25" s="467"/>
      <c r="I25" s="467"/>
      <c r="J25" s="467"/>
    </row>
    <row r="26" spans="1:10" x14ac:dyDescent="0.2">
      <c r="A26" s="467"/>
      <c r="B26" s="467"/>
      <c r="C26" s="467"/>
      <c r="D26" s="467"/>
      <c r="E26" s="467"/>
      <c r="F26" s="467"/>
      <c r="G26" s="467"/>
      <c r="H26" s="467"/>
      <c r="I26" s="467"/>
      <c r="J26" s="467"/>
    </row>
    <row r="27" spans="1:10" x14ac:dyDescent="0.2">
      <c r="A27" s="467"/>
      <c r="B27" s="467"/>
      <c r="C27" s="467"/>
      <c r="D27" s="467"/>
      <c r="E27" s="467"/>
      <c r="F27" s="467"/>
      <c r="G27" s="467"/>
      <c r="H27" s="467"/>
      <c r="I27" s="467"/>
      <c r="J27" s="467"/>
    </row>
    <row r="28" spans="1:10" x14ac:dyDescent="0.2">
      <c r="A28" s="467"/>
      <c r="B28" s="467"/>
      <c r="C28" s="467"/>
      <c r="D28" s="467"/>
      <c r="E28" s="467"/>
      <c r="F28" s="467"/>
      <c r="G28" s="467"/>
      <c r="H28" s="467"/>
      <c r="I28" s="467"/>
      <c r="J28" s="467"/>
    </row>
    <row r="49" ht="42.75" customHeight="1" x14ac:dyDescent="0.2"/>
    <row r="50" ht="53.25" customHeight="1" x14ac:dyDescent="0.2"/>
    <row r="52" ht="14.25" customHeight="1" x14ac:dyDescent="0.2"/>
    <row r="53" ht="11.25" customHeight="1" x14ac:dyDescent="0.2"/>
    <row r="54" ht="5.25" customHeight="1" x14ac:dyDescent="0.2"/>
  </sheetData>
  <mergeCells count="3">
    <mergeCell ref="A2:E4"/>
    <mergeCell ref="A5:J23"/>
    <mergeCell ref="A24:J28"/>
  </mergeCells>
  <printOptions horizontalCentered="1" verticalCentered="1"/>
  <pageMargins left="0.27559055118110237" right="0.27559055118110237" top="1.0236220472440944" bottom="0.47244094488188981" header="0.19685039370078741" footer="0.19685039370078741"/>
  <pageSetup paperSize="9" orientation="portrait" horizontalDpi="300" verticalDpi="300" r:id="rId1"/>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Folha29">
    <tabColor rgb="FFA50021"/>
    <pageSetUpPr fitToPage="1"/>
  </sheetPr>
  <dimension ref="A1:M52"/>
  <sheetViews>
    <sheetView showGridLines="0" zoomScaleNormal="100" workbookViewId="0">
      <selection sqref="A1:M1"/>
    </sheetView>
  </sheetViews>
  <sheetFormatPr defaultColWidth="9.140625" defaultRowHeight="11.25" x14ac:dyDescent="0.2"/>
  <cols>
    <col min="1" max="1" width="2.42578125" style="128" customWidth="1"/>
    <col min="2" max="2" width="29" style="128" customWidth="1"/>
    <col min="3" max="13" width="6.28515625" style="128" customWidth="1"/>
    <col min="14" max="16384" width="9.140625" style="128"/>
  </cols>
  <sheetData>
    <row r="1" spans="1:13" s="127" customFormat="1" ht="28.5" customHeight="1" x14ac:dyDescent="0.2">
      <c r="A1" s="477" t="s">
        <v>350</v>
      </c>
      <c r="B1" s="477"/>
      <c r="C1" s="477"/>
      <c r="D1" s="477"/>
      <c r="E1" s="477"/>
      <c r="F1" s="477"/>
      <c r="G1" s="477"/>
      <c r="H1" s="477"/>
      <c r="I1" s="477"/>
      <c r="J1" s="477"/>
      <c r="K1" s="477"/>
      <c r="L1" s="477"/>
      <c r="M1" s="477"/>
    </row>
    <row r="2" spans="1:13" ht="15" customHeight="1" x14ac:dyDescent="0.2">
      <c r="A2" s="101"/>
      <c r="B2" s="101"/>
      <c r="C2" s="101"/>
      <c r="D2" s="101"/>
      <c r="E2" s="101"/>
      <c r="F2" s="101"/>
      <c r="G2" s="101"/>
      <c r="H2" s="101"/>
      <c r="I2" s="101"/>
      <c r="J2" s="101"/>
      <c r="K2" s="101"/>
      <c r="L2" s="101"/>
      <c r="M2" s="101"/>
    </row>
    <row r="3" spans="1:13" s="114" customFormat="1" ht="15" customHeight="1" x14ac:dyDescent="0.2">
      <c r="A3" s="30" t="s">
        <v>43</v>
      </c>
      <c r="B3" s="21"/>
      <c r="C3" s="31"/>
      <c r="D3" s="31"/>
      <c r="E3" s="31"/>
      <c r="F3" s="31"/>
      <c r="G3" s="31"/>
      <c r="H3" s="31"/>
      <c r="I3" s="31"/>
      <c r="J3" s="31"/>
      <c r="K3" s="31"/>
      <c r="L3" s="31"/>
      <c r="M3" s="31" t="s">
        <v>69</v>
      </c>
    </row>
    <row r="4" spans="1:13" s="114" customFormat="1" ht="28.5" customHeight="1" thickBot="1" x14ac:dyDescent="0.25">
      <c r="A4" s="105" t="s">
        <v>2</v>
      </c>
      <c r="B4" s="32"/>
      <c r="C4" s="190">
        <v>2013</v>
      </c>
      <c r="D4" s="190">
        <v>2014</v>
      </c>
      <c r="E4" s="190">
        <v>2015</v>
      </c>
      <c r="F4" s="190">
        <v>2016</v>
      </c>
      <c r="G4" s="190">
        <v>2017</v>
      </c>
      <c r="H4" s="190">
        <v>2018</v>
      </c>
      <c r="I4" s="190">
        <v>2019</v>
      </c>
      <c r="J4" s="190">
        <v>2020</v>
      </c>
      <c r="K4" s="190">
        <v>2021</v>
      </c>
      <c r="L4" s="190">
        <v>2022</v>
      </c>
      <c r="M4" s="190">
        <v>2023</v>
      </c>
    </row>
    <row r="5" spans="1:13" s="114" customFormat="1" ht="16.5" customHeight="1" thickTop="1" x14ac:dyDescent="0.2">
      <c r="A5" s="34" t="s">
        <v>44</v>
      </c>
      <c r="B5" s="194"/>
      <c r="C5" s="425">
        <v>1093.82</v>
      </c>
      <c r="D5" s="425">
        <v>1093.21</v>
      </c>
      <c r="E5" s="425">
        <v>1096.6600000000001</v>
      </c>
      <c r="F5" s="425">
        <v>1107.8599999999999</v>
      </c>
      <c r="G5" s="425">
        <v>1133.3399999999999</v>
      </c>
      <c r="H5" s="425">
        <v>1170.25</v>
      </c>
      <c r="I5" s="425">
        <v>1209.94</v>
      </c>
      <c r="J5" s="425">
        <v>1250.75</v>
      </c>
      <c r="K5" s="425">
        <v>1294.1099999999999</v>
      </c>
      <c r="L5" s="425">
        <v>1368</v>
      </c>
      <c r="M5" s="425">
        <v>1466.66</v>
      </c>
    </row>
    <row r="6" spans="1:13" s="114" customFormat="1" ht="16.5" customHeight="1" x14ac:dyDescent="0.2">
      <c r="A6" s="194" t="s">
        <v>74</v>
      </c>
      <c r="B6" s="306" t="s">
        <v>171</v>
      </c>
      <c r="C6" s="96">
        <v>789.23</v>
      </c>
      <c r="D6" s="96">
        <v>794.63</v>
      </c>
      <c r="E6" s="96">
        <v>802.68</v>
      </c>
      <c r="F6" s="96">
        <v>832.8</v>
      </c>
      <c r="G6" s="96">
        <v>850.4</v>
      </c>
      <c r="H6" s="96">
        <v>896.43</v>
      </c>
      <c r="I6" s="96">
        <v>945.56</v>
      </c>
      <c r="J6" s="96">
        <v>949.69</v>
      </c>
      <c r="K6" s="96">
        <v>1011.43</v>
      </c>
      <c r="L6" s="96">
        <v>1058.3699999999999</v>
      </c>
      <c r="M6" s="96">
        <v>1125.73</v>
      </c>
    </row>
    <row r="7" spans="1:13" s="114" customFormat="1" ht="12.75" customHeight="1" x14ac:dyDescent="0.2">
      <c r="A7" s="194" t="s">
        <v>75</v>
      </c>
      <c r="B7" s="306" t="s">
        <v>103</v>
      </c>
      <c r="C7" s="96">
        <v>1216.8699999999999</v>
      </c>
      <c r="D7" s="96">
        <v>1253.19</v>
      </c>
      <c r="E7" s="96">
        <v>1254.1099999999999</v>
      </c>
      <c r="F7" s="96">
        <v>1286.78</v>
      </c>
      <c r="G7" s="96">
        <v>1296.04</v>
      </c>
      <c r="H7" s="96">
        <v>1403.23</v>
      </c>
      <c r="I7" s="96">
        <v>1459.11</v>
      </c>
      <c r="J7" s="96">
        <v>1500.09</v>
      </c>
      <c r="K7" s="96">
        <v>1596.03</v>
      </c>
      <c r="L7" s="96">
        <v>1702.24</v>
      </c>
      <c r="M7" s="96">
        <v>1969.8</v>
      </c>
    </row>
    <row r="8" spans="1:13" s="114" customFormat="1" ht="12.75" customHeight="1" x14ac:dyDescent="0.2">
      <c r="A8" s="194" t="s">
        <v>76</v>
      </c>
      <c r="B8" s="306" t="s">
        <v>102</v>
      </c>
      <c r="C8" s="96">
        <v>996.63</v>
      </c>
      <c r="D8" s="96">
        <v>1003.09</v>
      </c>
      <c r="E8" s="96">
        <v>1015.82</v>
      </c>
      <c r="F8" s="96">
        <v>1031.5999999999999</v>
      </c>
      <c r="G8" s="96">
        <v>1068.43</v>
      </c>
      <c r="H8" s="96">
        <v>1110.54</v>
      </c>
      <c r="I8" s="96">
        <v>1154.94</v>
      </c>
      <c r="J8" s="96">
        <v>1198.04</v>
      </c>
      <c r="K8" s="96">
        <v>1224.79</v>
      </c>
      <c r="L8" s="96">
        <v>1302.5899999999999</v>
      </c>
      <c r="M8" s="96">
        <v>1400.65</v>
      </c>
    </row>
    <row r="9" spans="1:13" s="114" customFormat="1" ht="16.5" customHeight="1" x14ac:dyDescent="0.2">
      <c r="A9" s="104"/>
      <c r="B9" s="103" t="s">
        <v>89</v>
      </c>
      <c r="C9" s="382">
        <v>899.15</v>
      </c>
      <c r="D9" s="382">
        <v>901.74</v>
      </c>
      <c r="E9" s="382">
        <v>913.71</v>
      </c>
      <c r="F9" s="382">
        <v>932.43</v>
      </c>
      <c r="G9" s="382">
        <v>962.08</v>
      </c>
      <c r="H9" s="382">
        <v>994.87</v>
      </c>
      <c r="I9" s="382">
        <v>1026.1300000000001</v>
      </c>
      <c r="J9" s="382">
        <v>1065.8399999999999</v>
      </c>
      <c r="K9" s="382">
        <v>1115.4100000000001</v>
      </c>
      <c r="L9" s="382">
        <v>1159.73</v>
      </c>
      <c r="M9" s="382">
        <v>1240.1600000000001</v>
      </c>
    </row>
    <row r="10" spans="1:13" s="114" customFormat="1" ht="12.75" customHeight="1" x14ac:dyDescent="0.2">
      <c r="A10" s="104"/>
      <c r="B10" s="103" t="s">
        <v>90</v>
      </c>
      <c r="C10" s="382">
        <v>1312.27</v>
      </c>
      <c r="D10" s="382">
        <v>1297</v>
      </c>
      <c r="E10" s="382">
        <v>1298.25</v>
      </c>
      <c r="F10" s="382">
        <v>1316.87</v>
      </c>
      <c r="G10" s="382">
        <v>1312.07</v>
      </c>
      <c r="H10" s="382">
        <v>1340.8</v>
      </c>
      <c r="I10" s="382">
        <v>1374.56</v>
      </c>
      <c r="J10" s="382">
        <v>1405.73</v>
      </c>
      <c r="K10" s="382">
        <v>1441.98</v>
      </c>
      <c r="L10" s="382">
        <v>1497.34</v>
      </c>
      <c r="M10" s="382">
        <v>1582.85</v>
      </c>
    </row>
    <row r="11" spans="1:13" s="114" customFormat="1" ht="12.75" customHeight="1" x14ac:dyDescent="0.2">
      <c r="A11" s="104"/>
      <c r="B11" s="103" t="s">
        <v>91</v>
      </c>
      <c r="C11" s="382">
        <v>2084.21</v>
      </c>
      <c r="D11" s="382">
        <v>2496.13</v>
      </c>
      <c r="E11" s="382">
        <v>2358.4899999999998</v>
      </c>
      <c r="F11" s="382">
        <v>2254.23</v>
      </c>
      <c r="G11" s="382">
        <v>2289.1999999999998</v>
      </c>
      <c r="H11" s="382">
        <v>2626.44</v>
      </c>
      <c r="I11" s="382">
        <v>2299.7600000000002</v>
      </c>
      <c r="J11" s="382">
        <v>2306.13</v>
      </c>
      <c r="K11" s="382">
        <v>2376.2399999999998</v>
      </c>
      <c r="L11" s="382">
        <v>2774.95</v>
      </c>
      <c r="M11" s="382">
        <v>2537.11</v>
      </c>
    </row>
    <row r="12" spans="1:13" s="114" customFormat="1" ht="12.75" customHeight="1" x14ac:dyDescent="0.2">
      <c r="A12" s="104"/>
      <c r="B12" s="103" t="s">
        <v>0</v>
      </c>
      <c r="C12" s="382">
        <v>810.69</v>
      </c>
      <c r="D12" s="382">
        <v>828.75</v>
      </c>
      <c r="E12" s="382">
        <v>839.15</v>
      </c>
      <c r="F12" s="382">
        <v>867.67</v>
      </c>
      <c r="G12" s="382">
        <v>904.55</v>
      </c>
      <c r="H12" s="382">
        <v>946.29</v>
      </c>
      <c r="I12" s="382">
        <v>979.48</v>
      </c>
      <c r="J12" s="382">
        <v>1016.07</v>
      </c>
      <c r="K12" s="382">
        <v>1055.82</v>
      </c>
      <c r="L12" s="382">
        <v>1124.17</v>
      </c>
      <c r="M12" s="382">
        <v>1203.51</v>
      </c>
    </row>
    <row r="13" spans="1:13" s="114" customFormat="1" ht="12.75" customHeight="1" x14ac:dyDescent="0.2">
      <c r="A13" s="104"/>
      <c r="B13" s="103" t="s">
        <v>92</v>
      </c>
      <c r="C13" s="382">
        <v>660.16</v>
      </c>
      <c r="D13" s="382">
        <v>677.28</v>
      </c>
      <c r="E13" s="382">
        <v>684.56</v>
      </c>
      <c r="F13" s="382">
        <v>709.31</v>
      </c>
      <c r="G13" s="382">
        <v>742.32</v>
      </c>
      <c r="H13" s="382">
        <v>781.48</v>
      </c>
      <c r="I13" s="382">
        <v>818.69</v>
      </c>
      <c r="J13" s="382">
        <v>848.84</v>
      </c>
      <c r="K13" s="382">
        <v>886.18</v>
      </c>
      <c r="L13" s="382">
        <v>942.57</v>
      </c>
      <c r="M13" s="382">
        <v>1023.34</v>
      </c>
    </row>
    <row r="14" spans="1:13" s="114" customFormat="1" ht="12.75" customHeight="1" x14ac:dyDescent="0.2">
      <c r="A14" s="104"/>
      <c r="B14" s="103" t="s">
        <v>145</v>
      </c>
      <c r="C14" s="382">
        <v>710.44</v>
      </c>
      <c r="D14" s="382">
        <v>729.64</v>
      </c>
      <c r="E14" s="382">
        <v>748.8</v>
      </c>
      <c r="F14" s="382">
        <v>773.93</v>
      </c>
      <c r="G14" s="382">
        <v>798.73</v>
      </c>
      <c r="H14" s="382">
        <v>837.82</v>
      </c>
      <c r="I14" s="382">
        <v>886.32</v>
      </c>
      <c r="J14" s="382">
        <v>908.07</v>
      </c>
      <c r="K14" s="382">
        <v>956.48</v>
      </c>
      <c r="L14" s="382">
        <v>1023.68</v>
      </c>
      <c r="M14" s="382">
        <v>1098.19</v>
      </c>
    </row>
    <row r="15" spans="1:13" s="114" customFormat="1" ht="12.75" customHeight="1" x14ac:dyDescent="0.2">
      <c r="A15" s="104"/>
      <c r="B15" s="103" t="s">
        <v>146</v>
      </c>
      <c r="C15" s="382">
        <v>956.75</v>
      </c>
      <c r="D15" s="382">
        <v>968.27</v>
      </c>
      <c r="E15" s="382">
        <v>977.14</v>
      </c>
      <c r="F15" s="382">
        <v>997.01</v>
      </c>
      <c r="G15" s="382">
        <v>1024.83</v>
      </c>
      <c r="H15" s="382">
        <v>1054.6099999999999</v>
      </c>
      <c r="I15" s="382">
        <v>1096.6600000000001</v>
      </c>
      <c r="J15" s="382">
        <v>1126.1600000000001</v>
      </c>
      <c r="K15" s="382">
        <v>1168.8499999999999</v>
      </c>
      <c r="L15" s="382">
        <v>1222.6400000000001</v>
      </c>
      <c r="M15" s="382">
        <v>1324.53</v>
      </c>
    </row>
    <row r="16" spans="1:13" s="114" customFormat="1" ht="12.75" customHeight="1" x14ac:dyDescent="0.2">
      <c r="A16" s="104"/>
      <c r="B16" s="103" t="s">
        <v>147</v>
      </c>
      <c r="C16" s="382">
        <v>1430.78</v>
      </c>
      <c r="D16" s="382">
        <v>1435.92</v>
      </c>
      <c r="E16" s="382">
        <v>1428.78</v>
      </c>
      <c r="F16" s="382">
        <v>1439.41</v>
      </c>
      <c r="G16" s="382">
        <v>1454.26</v>
      </c>
      <c r="H16" s="382">
        <v>1459.39</v>
      </c>
      <c r="I16" s="382">
        <v>1499.59</v>
      </c>
      <c r="J16" s="382">
        <v>1537.92</v>
      </c>
      <c r="K16" s="382">
        <v>1575.64</v>
      </c>
      <c r="L16" s="382">
        <v>1618.78</v>
      </c>
      <c r="M16" s="382">
        <v>1724.92</v>
      </c>
    </row>
    <row r="17" spans="1:13" s="114" customFormat="1" ht="12.75" customHeight="1" x14ac:dyDescent="0.2">
      <c r="A17" s="104"/>
      <c r="B17" s="103" t="s">
        <v>148</v>
      </c>
      <c r="C17" s="382">
        <v>1030.9000000000001</v>
      </c>
      <c r="D17" s="382">
        <v>1044.07</v>
      </c>
      <c r="E17" s="382">
        <v>1042.8900000000001</v>
      </c>
      <c r="F17" s="382">
        <v>1051.1600000000001</v>
      </c>
      <c r="G17" s="382">
        <v>1075.6400000000001</v>
      </c>
      <c r="H17" s="382">
        <v>1119.1500000000001</v>
      </c>
      <c r="I17" s="382">
        <v>1155.67</v>
      </c>
      <c r="J17" s="382">
        <v>1187.42</v>
      </c>
      <c r="K17" s="382">
        <v>1226.81</v>
      </c>
      <c r="L17" s="382">
        <v>1263.23</v>
      </c>
      <c r="M17" s="382">
        <v>1341.82</v>
      </c>
    </row>
    <row r="18" spans="1:13" s="114" customFormat="1" ht="12.75" customHeight="1" x14ac:dyDescent="0.2">
      <c r="A18" s="104"/>
      <c r="B18" s="103" t="s">
        <v>149</v>
      </c>
      <c r="C18" s="382">
        <v>3237.5</v>
      </c>
      <c r="D18" s="382">
        <v>3199.8</v>
      </c>
      <c r="E18" s="382">
        <v>3252.24</v>
      </c>
      <c r="F18" s="382">
        <v>3248.73</v>
      </c>
      <c r="G18" s="382">
        <v>3297.75</v>
      </c>
      <c r="H18" s="382">
        <v>3620.97</v>
      </c>
      <c r="I18" s="382">
        <v>3459.65</v>
      </c>
      <c r="J18" s="382">
        <v>3496.14</v>
      </c>
      <c r="K18" s="382">
        <v>3690.73</v>
      </c>
      <c r="L18" s="382">
        <v>3735.62</v>
      </c>
      <c r="M18" s="382">
        <v>4115.71</v>
      </c>
    </row>
    <row r="19" spans="1:13" s="114" customFormat="1" ht="12.75" customHeight="1" x14ac:dyDescent="0.2">
      <c r="A19" s="104"/>
      <c r="B19" s="103" t="s">
        <v>150</v>
      </c>
      <c r="C19" s="382">
        <v>1593.73</v>
      </c>
      <c r="D19" s="382">
        <v>1577.28</v>
      </c>
      <c r="E19" s="382">
        <v>1583.05</v>
      </c>
      <c r="F19" s="382">
        <v>1587.92</v>
      </c>
      <c r="G19" s="382">
        <v>1589.13</v>
      </c>
      <c r="H19" s="382">
        <v>1632.09</v>
      </c>
      <c r="I19" s="382">
        <v>1709.43</v>
      </c>
      <c r="J19" s="382">
        <v>1748.48</v>
      </c>
      <c r="K19" s="382">
        <v>1769.7</v>
      </c>
      <c r="L19" s="382">
        <v>1836.43</v>
      </c>
      <c r="M19" s="382">
        <v>1918.56</v>
      </c>
    </row>
    <row r="20" spans="1:13" s="114" customFormat="1" ht="12.75" customHeight="1" x14ac:dyDescent="0.2">
      <c r="A20" s="104"/>
      <c r="B20" s="103" t="s">
        <v>159</v>
      </c>
      <c r="C20" s="382">
        <v>1714.43</v>
      </c>
      <c r="D20" s="382">
        <v>1713.02</v>
      </c>
      <c r="E20" s="382">
        <v>1766.56</v>
      </c>
      <c r="F20" s="382">
        <v>1724.18</v>
      </c>
      <c r="G20" s="382">
        <v>1777.09</v>
      </c>
      <c r="H20" s="382">
        <v>1812.54</v>
      </c>
      <c r="I20" s="382">
        <v>1950.04</v>
      </c>
      <c r="J20" s="382">
        <v>1901.69</v>
      </c>
      <c r="K20" s="382">
        <v>1962.63</v>
      </c>
      <c r="L20" s="382">
        <v>2042.99</v>
      </c>
      <c r="M20" s="382">
        <v>2158.0100000000002</v>
      </c>
    </row>
    <row r="21" spans="1:13" s="114" customFormat="1" ht="12.75" customHeight="1" x14ac:dyDescent="0.2">
      <c r="A21" s="104"/>
      <c r="B21" s="103" t="s">
        <v>151</v>
      </c>
      <c r="C21" s="382">
        <v>1139.6500000000001</v>
      </c>
      <c r="D21" s="382">
        <v>1158.1199999999999</v>
      </c>
      <c r="E21" s="382">
        <v>1178.44</v>
      </c>
      <c r="F21" s="382">
        <v>1195.99</v>
      </c>
      <c r="G21" s="382">
        <v>1223.4000000000001</v>
      </c>
      <c r="H21" s="382">
        <v>1274.29</v>
      </c>
      <c r="I21" s="382">
        <v>1313.38</v>
      </c>
      <c r="J21" s="382">
        <v>1348.71</v>
      </c>
      <c r="K21" s="382">
        <v>1387.55</v>
      </c>
      <c r="L21" s="382">
        <v>1450.69</v>
      </c>
      <c r="M21" s="382">
        <v>1555.99</v>
      </c>
    </row>
    <row r="22" spans="1:13" s="114" customFormat="1" ht="12.75" customHeight="1" x14ac:dyDescent="0.2">
      <c r="A22" s="104"/>
      <c r="B22" s="103" t="s">
        <v>158</v>
      </c>
      <c r="C22" s="382">
        <v>1067.3399999999999</v>
      </c>
      <c r="D22" s="382">
        <v>1070.3900000000001</v>
      </c>
      <c r="E22" s="382">
        <v>1078.6199999999999</v>
      </c>
      <c r="F22" s="382">
        <v>1084.52</v>
      </c>
      <c r="G22" s="382">
        <v>1122.96</v>
      </c>
      <c r="H22" s="382">
        <v>1149.1400000000001</v>
      </c>
      <c r="I22" s="382">
        <v>1191.29</v>
      </c>
      <c r="J22" s="382">
        <v>1208.46</v>
      </c>
      <c r="K22" s="382">
        <v>1258.27</v>
      </c>
      <c r="L22" s="382">
        <v>1324.11</v>
      </c>
      <c r="M22" s="382">
        <v>1425.89</v>
      </c>
    </row>
    <row r="23" spans="1:13" s="114" customFormat="1" ht="12.75" customHeight="1" x14ac:dyDescent="0.2">
      <c r="A23" s="104"/>
      <c r="B23" s="103" t="s">
        <v>93</v>
      </c>
      <c r="C23" s="382">
        <v>1257.29</v>
      </c>
      <c r="D23" s="382">
        <v>1218.31</v>
      </c>
      <c r="E23" s="382">
        <v>1223.98</v>
      </c>
      <c r="F23" s="382">
        <v>1228.2</v>
      </c>
      <c r="G23" s="382">
        <v>1264.72</v>
      </c>
      <c r="H23" s="382">
        <v>1332.52</v>
      </c>
      <c r="I23" s="382">
        <v>1358.43</v>
      </c>
      <c r="J23" s="382">
        <v>1415.49</v>
      </c>
      <c r="K23" s="382">
        <v>1447.12</v>
      </c>
      <c r="L23" s="382">
        <v>1501.73</v>
      </c>
      <c r="M23" s="382">
        <v>1638.7</v>
      </c>
    </row>
    <row r="24" spans="1:13" s="114" customFormat="1" ht="12.75" customHeight="1" x14ac:dyDescent="0.2">
      <c r="A24" s="104"/>
      <c r="B24" s="103" t="s">
        <v>156</v>
      </c>
      <c r="C24" s="382">
        <v>1001.98</v>
      </c>
      <c r="D24" s="382">
        <v>1012.63</v>
      </c>
      <c r="E24" s="382">
        <v>1028.0899999999999</v>
      </c>
      <c r="F24" s="382">
        <v>1035.1199999999999</v>
      </c>
      <c r="G24" s="382">
        <v>1074.6500000000001</v>
      </c>
      <c r="H24" s="382">
        <v>1115.1099999999999</v>
      </c>
      <c r="I24" s="382">
        <v>1153.9000000000001</v>
      </c>
      <c r="J24" s="382">
        <v>1174.8699999999999</v>
      </c>
      <c r="K24" s="382">
        <v>1198.68</v>
      </c>
      <c r="L24" s="382">
        <v>1278.27</v>
      </c>
      <c r="M24" s="382">
        <v>1366.85</v>
      </c>
    </row>
    <row r="25" spans="1:13" s="114" customFormat="1" ht="12.75" customHeight="1" x14ac:dyDescent="0.2">
      <c r="A25" s="104"/>
      <c r="B25" s="103" t="s">
        <v>157</v>
      </c>
      <c r="C25" s="382">
        <v>1273.01</v>
      </c>
      <c r="D25" s="382">
        <v>1285.8399999999999</v>
      </c>
      <c r="E25" s="382">
        <v>1306.5</v>
      </c>
      <c r="F25" s="382">
        <v>1318.4</v>
      </c>
      <c r="G25" s="382">
        <v>1357.54</v>
      </c>
      <c r="H25" s="382">
        <v>1383.3</v>
      </c>
      <c r="I25" s="382">
        <v>1440.49</v>
      </c>
      <c r="J25" s="382">
        <v>1484.94</v>
      </c>
      <c r="K25" s="382">
        <v>1503.8</v>
      </c>
      <c r="L25" s="382">
        <v>1676.91</v>
      </c>
      <c r="M25" s="382">
        <v>1790.14</v>
      </c>
    </row>
    <row r="26" spans="1:13" s="114" customFormat="1" ht="12.75" customHeight="1" x14ac:dyDescent="0.2">
      <c r="A26" s="104"/>
      <c r="B26" s="103" t="s">
        <v>152</v>
      </c>
      <c r="C26" s="382">
        <v>1271.1400000000001</v>
      </c>
      <c r="D26" s="382">
        <v>1299.4000000000001</v>
      </c>
      <c r="E26" s="382">
        <v>1362.28</v>
      </c>
      <c r="F26" s="382">
        <v>1375.47</v>
      </c>
      <c r="G26" s="382">
        <v>1411.55</v>
      </c>
      <c r="H26" s="382">
        <v>1451.47</v>
      </c>
      <c r="I26" s="382">
        <v>1431.8</v>
      </c>
      <c r="J26" s="382">
        <v>1592.95</v>
      </c>
      <c r="K26" s="382">
        <v>1520.7</v>
      </c>
      <c r="L26" s="382">
        <v>1705.14</v>
      </c>
      <c r="M26" s="382">
        <v>1881.82</v>
      </c>
    </row>
    <row r="27" spans="1:13" s="114" customFormat="1" ht="12.75" customHeight="1" x14ac:dyDescent="0.2">
      <c r="A27" s="104"/>
      <c r="B27" s="103" t="s">
        <v>160</v>
      </c>
      <c r="C27" s="382">
        <v>1129.52</v>
      </c>
      <c r="D27" s="382">
        <v>1135.78</v>
      </c>
      <c r="E27" s="382">
        <v>1152.98</v>
      </c>
      <c r="F27" s="382">
        <v>1165.05</v>
      </c>
      <c r="G27" s="382">
        <v>1201.4100000000001</v>
      </c>
      <c r="H27" s="382">
        <v>1228.76</v>
      </c>
      <c r="I27" s="382">
        <v>1289.45</v>
      </c>
      <c r="J27" s="382">
        <v>1305.01</v>
      </c>
      <c r="K27" s="382">
        <v>1363.41</v>
      </c>
      <c r="L27" s="382">
        <v>1430.3</v>
      </c>
      <c r="M27" s="382">
        <v>1543.5</v>
      </c>
    </row>
    <row r="28" spans="1:13" s="114" customFormat="1" ht="12.75" customHeight="1" x14ac:dyDescent="0.2">
      <c r="A28" s="104"/>
      <c r="B28" s="103" t="s">
        <v>153</v>
      </c>
      <c r="C28" s="382">
        <v>1214.31</v>
      </c>
      <c r="D28" s="382">
        <v>1249.3699999999999</v>
      </c>
      <c r="E28" s="382">
        <v>1264.83</v>
      </c>
      <c r="F28" s="382">
        <v>1253.02</v>
      </c>
      <c r="G28" s="382">
        <v>1302.55</v>
      </c>
      <c r="H28" s="382">
        <v>1258.6600000000001</v>
      </c>
      <c r="I28" s="382">
        <v>1309.1199999999999</v>
      </c>
      <c r="J28" s="382">
        <v>1396.01</v>
      </c>
      <c r="K28" s="382">
        <v>1351.65</v>
      </c>
      <c r="L28" s="382">
        <v>1524.68</v>
      </c>
      <c r="M28" s="382">
        <v>1532.35</v>
      </c>
    </row>
    <row r="29" spans="1:13" s="114" customFormat="1" ht="12.75" customHeight="1" x14ac:dyDescent="0.2">
      <c r="A29" s="104"/>
      <c r="B29" s="103" t="s">
        <v>161</v>
      </c>
      <c r="C29" s="382">
        <v>1050.99</v>
      </c>
      <c r="D29" s="382">
        <v>1035.79</v>
      </c>
      <c r="E29" s="382">
        <v>1057.98</v>
      </c>
      <c r="F29" s="382">
        <v>1049.19</v>
      </c>
      <c r="G29" s="382">
        <v>1089.79</v>
      </c>
      <c r="H29" s="382">
        <v>1134.9000000000001</v>
      </c>
      <c r="I29" s="382">
        <v>1180.68</v>
      </c>
      <c r="J29" s="382">
        <v>1193.8900000000001</v>
      </c>
      <c r="K29" s="382">
        <v>1231.97</v>
      </c>
      <c r="L29" s="382">
        <v>1286.0899999999999</v>
      </c>
      <c r="M29" s="382">
        <v>1388.69</v>
      </c>
    </row>
    <row r="30" spans="1:13" s="126" customFormat="1" ht="12.75" customHeight="1" x14ac:dyDescent="0.2">
      <c r="A30" s="104"/>
      <c r="B30" s="103" t="s">
        <v>154</v>
      </c>
      <c r="C30" s="382">
        <v>748.39</v>
      </c>
      <c r="D30" s="382">
        <v>761.82</v>
      </c>
      <c r="E30" s="382">
        <v>771.93</v>
      </c>
      <c r="F30" s="382">
        <v>785.38</v>
      </c>
      <c r="G30" s="382">
        <v>818.22</v>
      </c>
      <c r="H30" s="382">
        <v>854.55</v>
      </c>
      <c r="I30" s="382">
        <v>890.25</v>
      </c>
      <c r="J30" s="382">
        <v>913.69</v>
      </c>
      <c r="K30" s="382">
        <v>950.15</v>
      </c>
      <c r="L30" s="382">
        <v>1012.62</v>
      </c>
      <c r="M30" s="382">
        <v>1099.3800000000001</v>
      </c>
    </row>
    <row r="31" spans="1:13" s="114" customFormat="1" ht="12.75" customHeight="1" x14ac:dyDescent="0.2">
      <c r="A31" s="104"/>
      <c r="B31" s="103" t="s">
        <v>155</v>
      </c>
      <c r="C31" s="382">
        <v>945.15</v>
      </c>
      <c r="D31" s="382">
        <v>948.48</v>
      </c>
      <c r="E31" s="382">
        <v>945.62</v>
      </c>
      <c r="F31" s="382">
        <v>981.5</v>
      </c>
      <c r="G31" s="382">
        <v>1019.25</v>
      </c>
      <c r="H31" s="382">
        <v>1055.57</v>
      </c>
      <c r="I31" s="382">
        <v>1098.77</v>
      </c>
      <c r="J31" s="382">
        <v>1122.73</v>
      </c>
      <c r="K31" s="382">
        <v>1144.1199999999999</v>
      </c>
      <c r="L31" s="382">
        <v>1236.22</v>
      </c>
      <c r="M31" s="382">
        <v>1368.1</v>
      </c>
    </row>
    <row r="32" spans="1:13" s="114" customFormat="1" ht="12.75" customHeight="1" x14ac:dyDescent="0.2">
      <c r="A32" s="104"/>
      <c r="B32" s="103" t="s">
        <v>162</v>
      </c>
      <c r="C32" s="382">
        <v>1242.5</v>
      </c>
      <c r="D32" s="382">
        <v>1227.1300000000001</v>
      </c>
      <c r="E32" s="382">
        <v>1210.3499999999999</v>
      </c>
      <c r="F32" s="382">
        <v>1205.1300000000001</v>
      </c>
      <c r="G32" s="382">
        <v>1229.29</v>
      </c>
      <c r="H32" s="382">
        <v>1299.29</v>
      </c>
      <c r="I32" s="382">
        <v>1325.13</v>
      </c>
      <c r="J32" s="382">
        <v>1333.77</v>
      </c>
      <c r="K32" s="382">
        <v>1382.08</v>
      </c>
      <c r="L32" s="382">
        <v>1443.37</v>
      </c>
      <c r="M32" s="382">
        <v>1595.26</v>
      </c>
    </row>
    <row r="33" spans="1:13" s="114" customFormat="1" ht="16.5" customHeight="1" x14ac:dyDescent="0.2">
      <c r="A33" s="194" t="s">
        <v>77</v>
      </c>
      <c r="B33" s="306" t="s">
        <v>163</v>
      </c>
      <c r="C33" s="96">
        <v>2907.1</v>
      </c>
      <c r="D33" s="96">
        <v>2899.03</v>
      </c>
      <c r="E33" s="96">
        <v>2923.78</v>
      </c>
      <c r="F33" s="96">
        <v>2941.6</v>
      </c>
      <c r="G33" s="96">
        <v>2914.67</v>
      </c>
      <c r="H33" s="96">
        <v>2948.55</v>
      </c>
      <c r="I33" s="96">
        <v>2904.2</v>
      </c>
      <c r="J33" s="96">
        <v>2956.05</v>
      </c>
      <c r="K33" s="96">
        <v>2965.84</v>
      </c>
      <c r="L33" s="96">
        <v>3040.89</v>
      </c>
      <c r="M33" s="96">
        <v>3171.51</v>
      </c>
    </row>
    <row r="34" spans="1:13" s="114" customFormat="1" ht="12.75" customHeight="1" x14ac:dyDescent="0.2">
      <c r="A34" s="194" t="s">
        <v>78</v>
      </c>
      <c r="B34" s="306" t="s">
        <v>172</v>
      </c>
      <c r="C34" s="96">
        <v>1084.17</v>
      </c>
      <c r="D34" s="96">
        <v>1091.92</v>
      </c>
      <c r="E34" s="96">
        <v>1102.67</v>
      </c>
      <c r="F34" s="96">
        <v>1092.5</v>
      </c>
      <c r="G34" s="96">
        <v>1108.54</v>
      </c>
      <c r="H34" s="96">
        <v>1150.68</v>
      </c>
      <c r="I34" s="96">
        <v>1174.83</v>
      </c>
      <c r="J34" s="96">
        <v>1204.9000000000001</v>
      </c>
      <c r="K34" s="96">
        <v>1227.3</v>
      </c>
      <c r="L34" s="96">
        <v>1275.54</v>
      </c>
      <c r="M34" s="96">
        <v>1387.57</v>
      </c>
    </row>
    <row r="35" spans="1:13" s="114" customFormat="1" ht="12.75" customHeight="1" x14ac:dyDescent="0.2">
      <c r="A35" s="194" t="s">
        <v>79</v>
      </c>
      <c r="B35" s="306" t="s">
        <v>80</v>
      </c>
      <c r="C35" s="96">
        <v>966.06</v>
      </c>
      <c r="D35" s="96">
        <v>962.23</v>
      </c>
      <c r="E35" s="96">
        <v>958.61</v>
      </c>
      <c r="F35" s="96">
        <v>955.52</v>
      </c>
      <c r="G35" s="96">
        <v>967.03</v>
      </c>
      <c r="H35" s="96">
        <v>993.18</v>
      </c>
      <c r="I35" s="96">
        <v>1025</v>
      </c>
      <c r="J35" s="96">
        <v>1042.3699999999999</v>
      </c>
      <c r="K35" s="96">
        <v>1103.17</v>
      </c>
      <c r="L35" s="96">
        <v>1149.6099999999999</v>
      </c>
      <c r="M35" s="96">
        <v>1231.28</v>
      </c>
    </row>
    <row r="36" spans="1:13" s="114" customFormat="1" ht="12.75" customHeight="1" x14ac:dyDescent="0.2">
      <c r="A36" s="194" t="s">
        <v>81</v>
      </c>
      <c r="B36" s="306" t="s">
        <v>173</v>
      </c>
      <c r="C36" s="96">
        <v>1013.46</v>
      </c>
      <c r="D36" s="96">
        <v>1014.14</v>
      </c>
      <c r="E36" s="96">
        <v>1022.01</v>
      </c>
      <c r="F36" s="96">
        <v>1039.55</v>
      </c>
      <c r="G36" s="96">
        <v>1066.6400000000001</v>
      </c>
      <c r="H36" s="96">
        <v>1099.03</v>
      </c>
      <c r="I36" s="96">
        <v>1140.32</v>
      </c>
      <c r="J36" s="96">
        <v>1176.33</v>
      </c>
      <c r="K36" s="96">
        <v>1224.17</v>
      </c>
      <c r="L36" s="96">
        <v>1280.54</v>
      </c>
      <c r="M36" s="96">
        <v>1373.91</v>
      </c>
    </row>
    <row r="37" spans="1:13" s="114" customFormat="1" ht="12.75" customHeight="1" x14ac:dyDescent="0.2">
      <c r="A37" s="194" t="s">
        <v>54</v>
      </c>
      <c r="B37" s="306" t="s">
        <v>94</v>
      </c>
      <c r="C37" s="96">
        <v>1338.08</v>
      </c>
      <c r="D37" s="96">
        <v>1335.45</v>
      </c>
      <c r="E37" s="96">
        <v>1342.5</v>
      </c>
      <c r="F37" s="96">
        <v>1359.02</v>
      </c>
      <c r="G37" s="96">
        <v>1384.77</v>
      </c>
      <c r="H37" s="96">
        <v>1425.95</v>
      </c>
      <c r="I37" s="96">
        <v>1489.52</v>
      </c>
      <c r="J37" s="96">
        <v>1418.68</v>
      </c>
      <c r="K37" s="96">
        <v>1463.67</v>
      </c>
      <c r="L37" s="96">
        <v>1651.37</v>
      </c>
      <c r="M37" s="96">
        <v>1761.67</v>
      </c>
    </row>
    <row r="38" spans="1:13" s="114" customFormat="1" ht="12.75" customHeight="1" x14ac:dyDescent="0.2">
      <c r="A38" s="194" t="s">
        <v>10</v>
      </c>
      <c r="B38" s="306" t="s">
        <v>164</v>
      </c>
      <c r="C38" s="96">
        <v>724.31</v>
      </c>
      <c r="D38" s="96">
        <v>734.04</v>
      </c>
      <c r="E38" s="96">
        <v>736.8</v>
      </c>
      <c r="F38" s="96">
        <v>758.99</v>
      </c>
      <c r="G38" s="96">
        <v>788.29</v>
      </c>
      <c r="H38" s="96">
        <v>820.22</v>
      </c>
      <c r="I38" s="96">
        <v>851.31</v>
      </c>
      <c r="J38" s="96">
        <v>858.93</v>
      </c>
      <c r="K38" s="96">
        <v>913.66</v>
      </c>
      <c r="L38" s="96">
        <v>977.82</v>
      </c>
      <c r="M38" s="96">
        <v>1046.9100000000001</v>
      </c>
    </row>
    <row r="39" spans="1:13" s="114" customFormat="1" ht="12.75" customHeight="1" x14ac:dyDescent="0.2">
      <c r="A39" s="194" t="s">
        <v>82</v>
      </c>
      <c r="B39" s="306" t="s">
        <v>170</v>
      </c>
      <c r="C39" s="96">
        <v>1821.27</v>
      </c>
      <c r="D39" s="96">
        <v>1779.88</v>
      </c>
      <c r="E39" s="96">
        <v>1770.68</v>
      </c>
      <c r="F39" s="96">
        <v>1797.94</v>
      </c>
      <c r="G39" s="96">
        <v>1808.57</v>
      </c>
      <c r="H39" s="96">
        <v>1867.06</v>
      </c>
      <c r="I39" s="96">
        <v>1919.57</v>
      </c>
      <c r="J39" s="96">
        <v>1970.06</v>
      </c>
      <c r="K39" s="96">
        <v>2046.09</v>
      </c>
      <c r="L39" s="96">
        <v>2222.2600000000002</v>
      </c>
      <c r="M39" s="96">
        <v>2360.1999999999998</v>
      </c>
    </row>
    <row r="40" spans="1:13" s="60" customFormat="1" ht="12.75" customHeight="1" x14ac:dyDescent="0.2">
      <c r="A40" s="194" t="s">
        <v>83</v>
      </c>
      <c r="B40" s="306" t="s">
        <v>165</v>
      </c>
      <c r="C40" s="96">
        <v>2302.04</v>
      </c>
      <c r="D40" s="96">
        <v>2312.4899999999998</v>
      </c>
      <c r="E40" s="96">
        <v>2302.13</v>
      </c>
      <c r="F40" s="96">
        <v>2313.46</v>
      </c>
      <c r="G40" s="96">
        <v>2305.21</v>
      </c>
      <c r="H40" s="96">
        <v>2321.41</v>
      </c>
      <c r="I40" s="96">
        <v>2330.36</v>
      </c>
      <c r="J40" s="96">
        <v>2366.37</v>
      </c>
      <c r="K40" s="96">
        <v>2374.41</v>
      </c>
      <c r="L40" s="96">
        <v>2429.02</v>
      </c>
      <c r="M40" s="96">
        <v>2579.31</v>
      </c>
    </row>
    <row r="41" spans="1:13" s="60" customFormat="1" ht="12.75" customHeight="1" x14ac:dyDescent="0.2">
      <c r="A41" s="194" t="s">
        <v>84</v>
      </c>
      <c r="B41" s="306" t="s">
        <v>104</v>
      </c>
      <c r="C41" s="96">
        <v>1093.47</v>
      </c>
      <c r="D41" s="96">
        <v>1087.28</v>
      </c>
      <c r="E41" s="96">
        <v>1080.53</v>
      </c>
      <c r="F41" s="96">
        <v>1101.57</v>
      </c>
      <c r="G41" s="96">
        <v>1115</v>
      </c>
      <c r="H41" s="96">
        <v>1148.17</v>
      </c>
      <c r="I41" s="96">
        <v>1193.98</v>
      </c>
      <c r="J41" s="96">
        <v>1237.47</v>
      </c>
      <c r="K41" s="96">
        <v>1277.49</v>
      </c>
      <c r="L41" s="96">
        <v>1343.29</v>
      </c>
      <c r="M41" s="96">
        <v>1449.6</v>
      </c>
    </row>
    <row r="42" spans="1:13" s="60" customFormat="1" ht="12.75" customHeight="1" x14ac:dyDescent="0.2">
      <c r="A42" s="194" t="s">
        <v>55</v>
      </c>
      <c r="B42" s="306" t="s">
        <v>174</v>
      </c>
      <c r="C42" s="96">
        <v>1357.69</v>
      </c>
      <c r="D42" s="96">
        <v>1347.85</v>
      </c>
      <c r="E42" s="96">
        <v>1352.56</v>
      </c>
      <c r="F42" s="96">
        <v>1358.58</v>
      </c>
      <c r="G42" s="96">
        <v>1414.09</v>
      </c>
      <c r="H42" s="96">
        <v>1446.18</v>
      </c>
      <c r="I42" s="96">
        <v>1498.25</v>
      </c>
      <c r="J42" s="96">
        <v>1543.35</v>
      </c>
      <c r="K42" s="96">
        <v>1612.77</v>
      </c>
      <c r="L42" s="96">
        <v>1708.75</v>
      </c>
      <c r="M42" s="96">
        <v>1854.12</v>
      </c>
    </row>
    <row r="43" spans="1:13" s="60" customFormat="1" ht="12.75" customHeight="1" x14ac:dyDescent="0.2">
      <c r="A43" s="194" t="s">
        <v>86</v>
      </c>
      <c r="B43" s="306" t="s">
        <v>168</v>
      </c>
      <c r="C43" s="96">
        <v>910.69</v>
      </c>
      <c r="D43" s="96">
        <v>915.77</v>
      </c>
      <c r="E43" s="96">
        <v>909.36</v>
      </c>
      <c r="F43" s="96">
        <v>915.81</v>
      </c>
      <c r="G43" s="96">
        <v>940.16</v>
      </c>
      <c r="H43" s="96">
        <v>974.19</v>
      </c>
      <c r="I43" s="96">
        <v>1006.82</v>
      </c>
      <c r="J43" s="96">
        <v>1032.8800000000001</v>
      </c>
      <c r="K43" s="96">
        <v>1086.1400000000001</v>
      </c>
      <c r="L43" s="96">
        <v>1156.51</v>
      </c>
      <c r="M43" s="96">
        <v>1263.92</v>
      </c>
    </row>
    <row r="44" spans="1:13" s="60" customFormat="1" ht="12.75" customHeight="1" x14ac:dyDescent="0.2">
      <c r="A44" s="194" t="s">
        <v>87</v>
      </c>
      <c r="B44" s="306" t="s">
        <v>169</v>
      </c>
      <c r="C44" s="96">
        <v>1035.2</v>
      </c>
      <c r="D44" s="96">
        <v>1049.32</v>
      </c>
      <c r="E44" s="96">
        <v>1055.0899999999999</v>
      </c>
      <c r="F44" s="96">
        <v>1031.68</v>
      </c>
      <c r="G44" s="96">
        <v>1056.22</v>
      </c>
      <c r="H44" s="96">
        <v>1099.5999999999999</v>
      </c>
      <c r="I44" s="96">
        <v>1161.46</v>
      </c>
      <c r="J44" s="96">
        <v>1222.78</v>
      </c>
      <c r="K44" s="96">
        <v>1269.25</v>
      </c>
      <c r="L44" s="96">
        <v>1293.6300000000001</v>
      </c>
      <c r="M44" s="96">
        <v>1386.73</v>
      </c>
    </row>
    <row r="45" spans="1:13" s="60" customFormat="1" ht="12.75" customHeight="1" x14ac:dyDescent="0.2">
      <c r="A45" s="194" t="s">
        <v>95</v>
      </c>
      <c r="B45" s="306" t="s">
        <v>85</v>
      </c>
      <c r="C45" s="96">
        <v>1234.6199999999999</v>
      </c>
      <c r="D45" s="96">
        <v>1224.42</v>
      </c>
      <c r="E45" s="96">
        <v>1215.92</v>
      </c>
      <c r="F45" s="96">
        <v>1218.18</v>
      </c>
      <c r="G45" s="96">
        <v>1243.1300000000001</v>
      </c>
      <c r="H45" s="96">
        <v>1272.3900000000001</v>
      </c>
      <c r="I45" s="96">
        <v>1336.35</v>
      </c>
      <c r="J45" s="96">
        <v>1375.08</v>
      </c>
      <c r="K45" s="96">
        <v>1415.08</v>
      </c>
      <c r="L45" s="96">
        <v>1477.62</v>
      </c>
      <c r="M45" s="96">
        <v>1587.99</v>
      </c>
    </row>
    <row r="46" spans="1:13" s="60" customFormat="1" ht="12.75" customHeight="1" x14ac:dyDescent="0.2">
      <c r="A46" s="194" t="s">
        <v>88</v>
      </c>
      <c r="B46" s="306" t="s">
        <v>140</v>
      </c>
      <c r="C46" s="96">
        <v>943.76</v>
      </c>
      <c r="D46" s="96">
        <v>941.14</v>
      </c>
      <c r="E46" s="96">
        <v>957.95</v>
      </c>
      <c r="F46" s="96">
        <v>977.41</v>
      </c>
      <c r="G46" s="96">
        <v>1008.97</v>
      </c>
      <c r="H46" s="96">
        <v>1045.1199999999999</v>
      </c>
      <c r="I46" s="96">
        <v>1088.3399999999999</v>
      </c>
      <c r="J46" s="96">
        <v>1112.49</v>
      </c>
      <c r="K46" s="96">
        <v>1148.8</v>
      </c>
      <c r="L46" s="96">
        <v>1186.79</v>
      </c>
      <c r="M46" s="96">
        <v>1250.5999999999999</v>
      </c>
    </row>
    <row r="47" spans="1:13" s="60" customFormat="1" ht="12.75" customHeight="1" x14ac:dyDescent="0.2">
      <c r="A47" s="194" t="s">
        <v>96</v>
      </c>
      <c r="B47" s="306" t="s">
        <v>166</v>
      </c>
      <c r="C47" s="96">
        <v>1635.47</v>
      </c>
      <c r="D47" s="96">
        <v>1556.9</v>
      </c>
      <c r="E47" s="96">
        <v>1683.9</v>
      </c>
      <c r="F47" s="96">
        <v>1710.96</v>
      </c>
      <c r="G47" s="96">
        <v>1798.97</v>
      </c>
      <c r="H47" s="96">
        <v>1800.76</v>
      </c>
      <c r="I47" s="96">
        <v>1856.55</v>
      </c>
      <c r="J47" s="96">
        <v>2043.82</v>
      </c>
      <c r="K47" s="96">
        <v>1981.67</v>
      </c>
      <c r="L47" s="96">
        <v>2006.93</v>
      </c>
      <c r="M47" s="96">
        <v>2131.9699999999998</v>
      </c>
    </row>
    <row r="48" spans="1:13" s="60" customFormat="1" ht="12.75" customHeight="1" x14ac:dyDescent="0.2">
      <c r="A48" s="194" t="s">
        <v>97</v>
      </c>
      <c r="B48" s="306" t="s">
        <v>105</v>
      </c>
      <c r="C48" s="96">
        <v>950.59</v>
      </c>
      <c r="D48" s="96">
        <v>957.11</v>
      </c>
      <c r="E48" s="96">
        <v>956.51</v>
      </c>
      <c r="F48" s="96">
        <v>964.7</v>
      </c>
      <c r="G48" s="96">
        <v>994.49</v>
      </c>
      <c r="H48" s="96">
        <v>1024</v>
      </c>
      <c r="I48" s="96">
        <v>1057.8699999999999</v>
      </c>
      <c r="J48" s="96">
        <v>1115.8800000000001</v>
      </c>
      <c r="K48" s="96">
        <v>1140.2</v>
      </c>
      <c r="L48" s="96">
        <v>1185.8599999999999</v>
      </c>
      <c r="M48" s="96">
        <v>1259.4000000000001</v>
      </c>
    </row>
    <row r="49" spans="1:13" s="60" customFormat="1" ht="12.75" customHeight="1" x14ac:dyDescent="0.2">
      <c r="A49" s="36" t="s">
        <v>98</v>
      </c>
      <c r="B49" s="37" t="s">
        <v>167</v>
      </c>
      <c r="C49" s="426">
        <v>1896.43</v>
      </c>
      <c r="D49" s="426">
        <v>1860.19</v>
      </c>
      <c r="E49" s="426">
        <v>2012.88</v>
      </c>
      <c r="F49" s="426">
        <v>2228.17</v>
      </c>
      <c r="G49" s="426">
        <v>2104.88</v>
      </c>
      <c r="H49" s="426">
        <v>2323.9899999999998</v>
      </c>
      <c r="I49" s="426">
        <v>2299.36</v>
      </c>
      <c r="J49" s="426">
        <v>2045.65</v>
      </c>
      <c r="K49" s="426">
        <v>1997.5</v>
      </c>
      <c r="L49" s="426">
        <v>3245.89</v>
      </c>
      <c r="M49" s="426">
        <v>3521.63</v>
      </c>
    </row>
    <row r="50" spans="1:13" s="60" customFormat="1" ht="15" customHeight="1" x14ac:dyDescent="0.2">
      <c r="A50" s="21" t="s">
        <v>137</v>
      </c>
      <c r="B50" s="10"/>
      <c r="C50" s="95"/>
      <c r="D50" s="95"/>
      <c r="E50" s="96"/>
      <c r="F50" s="96"/>
      <c r="G50" s="96"/>
      <c r="H50" s="96"/>
      <c r="I50" s="96"/>
      <c r="J50" s="96"/>
      <c r="K50" s="96"/>
      <c r="L50" s="96"/>
      <c r="M50" s="96"/>
    </row>
    <row r="51" spans="1:13" ht="10.5" customHeight="1" x14ac:dyDescent="0.2">
      <c r="B51" s="495" t="s">
        <v>4</v>
      </c>
      <c r="C51" s="495"/>
      <c r="D51" s="495"/>
      <c r="E51" s="495"/>
      <c r="F51" s="495"/>
      <c r="G51" s="495"/>
      <c r="H51" s="495"/>
      <c r="I51" s="495"/>
      <c r="J51" s="495"/>
      <c r="K51" s="495"/>
      <c r="L51" s="338"/>
      <c r="M51" s="364"/>
    </row>
    <row r="52" spans="1:13" ht="15" customHeight="1" x14ac:dyDescent="0.2">
      <c r="B52" s="198"/>
    </row>
  </sheetData>
  <mergeCells count="2">
    <mergeCell ref="B51:K51"/>
    <mergeCell ref="A1:M1"/>
  </mergeCells>
  <phoneticPr fontId="17" type="noConversion"/>
  <conditionalFormatting sqref="A1 A51:B51 E50 B50 A52:C1048576 C7:G49 A2:C5 D5:M5 C6:M6 N1:XFD1048576">
    <cfRule type="cellIs" dxfId="336" priority="50" operator="equal">
      <formula>0</formula>
    </cfRule>
  </conditionalFormatting>
  <conditionalFormatting sqref="C50">
    <cfRule type="cellIs" dxfId="335" priority="49" operator="equal">
      <formula>0</formula>
    </cfRule>
  </conditionalFormatting>
  <conditionalFormatting sqref="A50">
    <cfRule type="cellIs" dxfId="334" priority="45" operator="equal">
      <formula>0</formula>
    </cfRule>
  </conditionalFormatting>
  <conditionalFormatting sqref="E2:E4 E52:E1048576 F4:G4">
    <cfRule type="cellIs" dxfId="333" priority="44" operator="equal">
      <formula>0</formula>
    </cfRule>
  </conditionalFormatting>
  <conditionalFormatting sqref="D2:D4 D52:D1048576">
    <cfRule type="cellIs" dxfId="332" priority="41" operator="equal">
      <formula>0</formula>
    </cfRule>
  </conditionalFormatting>
  <conditionalFormatting sqref="D50">
    <cfRule type="cellIs" dxfId="331" priority="40" operator="equal">
      <formula>0</formula>
    </cfRule>
  </conditionalFormatting>
  <conditionalFormatting sqref="G50">
    <cfRule type="cellIs" dxfId="330" priority="35" operator="equal">
      <formula>0</formula>
    </cfRule>
  </conditionalFormatting>
  <conditionalFormatting sqref="G2:G3 G52:G1048576">
    <cfRule type="cellIs" dxfId="329" priority="34" operator="equal">
      <formula>0</formula>
    </cfRule>
  </conditionalFormatting>
  <conditionalFormatting sqref="F50">
    <cfRule type="cellIs" dxfId="328" priority="32" operator="equal">
      <formula>0</formula>
    </cfRule>
  </conditionalFormatting>
  <conditionalFormatting sqref="F2:F3 F52:F1048576">
    <cfRule type="cellIs" dxfId="327" priority="31" operator="equal">
      <formula>0</formula>
    </cfRule>
  </conditionalFormatting>
  <conditionalFormatting sqref="H4">
    <cfRule type="cellIs" dxfId="326" priority="29" operator="equal">
      <formula>0</formula>
    </cfRule>
  </conditionalFormatting>
  <conditionalFormatting sqref="H7:H49">
    <cfRule type="cellIs" dxfId="325" priority="28" operator="equal">
      <formula>0</formula>
    </cfRule>
  </conditionalFormatting>
  <conditionalFormatting sqref="H50">
    <cfRule type="cellIs" dxfId="324" priority="27" operator="equal">
      <formula>0</formula>
    </cfRule>
  </conditionalFormatting>
  <conditionalFormatting sqref="H2:H3 H52:H1048576">
    <cfRule type="cellIs" dxfId="323" priority="26" operator="equal">
      <formula>0</formula>
    </cfRule>
  </conditionalFormatting>
  <conditionalFormatting sqref="I4">
    <cfRule type="cellIs" dxfId="322" priority="25" operator="equal">
      <formula>0</formula>
    </cfRule>
  </conditionalFormatting>
  <conditionalFormatting sqref="I7:I49">
    <cfRule type="cellIs" dxfId="321" priority="24" operator="equal">
      <formula>0</formula>
    </cfRule>
  </conditionalFormatting>
  <conditionalFormatting sqref="I50">
    <cfRule type="cellIs" dxfId="320" priority="23" operator="equal">
      <formula>0</formula>
    </cfRule>
  </conditionalFormatting>
  <conditionalFormatting sqref="I2:I3 I52:I1048576">
    <cfRule type="cellIs" dxfId="319" priority="22" operator="equal">
      <formula>0</formula>
    </cfRule>
  </conditionalFormatting>
  <conditionalFormatting sqref="J4">
    <cfRule type="cellIs" dxfId="318" priority="18" operator="equal">
      <formula>0</formula>
    </cfRule>
  </conditionalFormatting>
  <conditionalFormatting sqref="J7:J49">
    <cfRule type="cellIs" dxfId="317" priority="17" operator="equal">
      <formula>0</formula>
    </cfRule>
  </conditionalFormatting>
  <conditionalFormatting sqref="J50">
    <cfRule type="cellIs" dxfId="316" priority="16" operator="equal">
      <formula>0</formula>
    </cfRule>
  </conditionalFormatting>
  <conditionalFormatting sqref="J2:J3 J52:J1048576">
    <cfRule type="cellIs" dxfId="315" priority="15" operator="equal">
      <formula>0</formula>
    </cfRule>
  </conditionalFormatting>
  <conditionalFormatting sqref="K4">
    <cfRule type="cellIs" dxfId="314" priority="14" operator="equal">
      <formula>0</formula>
    </cfRule>
  </conditionalFormatting>
  <conditionalFormatting sqref="K7:K49">
    <cfRule type="cellIs" dxfId="313" priority="13" operator="equal">
      <formula>0</formula>
    </cfRule>
  </conditionalFormatting>
  <conditionalFormatting sqref="K50">
    <cfRule type="cellIs" dxfId="312" priority="12" operator="equal">
      <formula>0</formula>
    </cfRule>
  </conditionalFormatting>
  <conditionalFormatting sqref="K2:K3 K52:K1048576">
    <cfRule type="cellIs" dxfId="311" priority="11" operator="equal">
      <formula>0</formula>
    </cfRule>
  </conditionalFormatting>
  <conditionalFormatting sqref="L4">
    <cfRule type="cellIs" dxfId="310" priority="10" operator="equal">
      <formula>0</formula>
    </cfRule>
  </conditionalFormatting>
  <conditionalFormatting sqref="L7:L49">
    <cfRule type="cellIs" dxfId="309" priority="9" operator="equal">
      <formula>0</formula>
    </cfRule>
  </conditionalFormatting>
  <conditionalFormatting sqref="L50">
    <cfRule type="cellIs" dxfId="308" priority="8" operator="equal">
      <formula>0</formula>
    </cfRule>
  </conditionalFormatting>
  <conditionalFormatting sqref="L2:L3 L52:L1048576">
    <cfRule type="cellIs" dxfId="307" priority="7" operator="equal">
      <formula>0</formula>
    </cfRule>
  </conditionalFormatting>
  <conditionalFormatting sqref="M4">
    <cfRule type="cellIs" dxfId="306" priority="5" operator="equal">
      <formula>0</formula>
    </cfRule>
  </conditionalFormatting>
  <conditionalFormatting sqref="M7:M49">
    <cfRule type="cellIs" dxfId="305" priority="4" operator="equal">
      <formula>0</formula>
    </cfRule>
  </conditionalFormatting>
  <conditionalFormatting sqref="M50">
    <cfRule type="cellIs" dxfId="304" priority="3" operator="equal">
      <formula>0</formula>
    </cfRule>
  </conditionalFormatting>
  <conditionalFormatting sqref="M2:M3 M52:M1048576">
    <cfRule type="cellIs" dxfId="303" priority="2" operator="equal">
      <formula>0</formula>
    </cfRule>
  </conditionalFormatting>
  <printOptions horizontalCentered="1"/>
  <pageMargins left="0.27559055118110237" right="0.27559055118110237" top="1.7716535433070868" bottom="0.47244094488188981" header="0.19685039370078741" footer="0.19685039370078741"/>
  <pageSetup paperSize="9" scale="96" orientation="portrait" r:id="rId1"/>
  <headerFooter>
    <oddHeader>&amp;C&amp;G</oddHeader>
  </headerFooter>
  <drawing r:id="rId2"/>
  <legacyDrawingHF r:id="rId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Folha30">
    <tabColor rgb="FFA50021"/>
    <pageSetUpPr fitToPage="1"/>
  </sheetPr>
  <dimension ref="A1:GC42"/>
  <sheetViews>
    <sheetView showGridLines="0" workbookViewId="0">
      <selection sqref="A1:M1"/>
    </sheetView>
  </sheetViews>
  <sheetFormatPr defaultColWidth="9.140625" defaultRowHeight="11.25" x14ac:dyDescent="0.2"/>
  <cols>
    <col min="1" max="1" width="14.7109375" style="128" customWidth="1"/>
    <col min="2" max="2" width="2.42578125" style="128" customWidth="1"/>
    <col min="3" max="13" width="6.42578125" style="128" customWidth="1"/>
    <col min="14" max="185" width="9.140625" style="128"/>
    <col min="186" max="16384" width="9.140625" style="29"/>
  </cols>
  <sheetData>
    <row r="1" spans="1:13" s="133" customFormat="1" ht="28.5" customHeight="1" x14ac:dyDescent="0.2">
      <c r="A1" s="477" t="s">
        <v>349</v>
      </c>
      <c r="B1" s="477"/>
      <c r="C1" s="477"/>
      <c r="D1" s="477"/>
      <c r="E1" s="477"/>
      <c r="F1" s="477"/>
      <c r="G1" s="477"/>
      <c r="H1" s="477"/>
      <c r="I1" s="477"/>
      <c r="J1" s="477"/>
      <c r="K1" s="477"/>
      <c r="L1" s="477"/>
      <c r="M1" s="477"/>
    </row>
    <row r="2" spans="1:13" s="134" customFormat="1" ht="15" customHeight="1" x14ac:dyDescent="0.2">
      <c r="A2" s="89"/>
      <c r="B2" s="89"/>
      <c r="C2" s="90"/>
      <c r="D2" s="90"/>
      <c r="E2" s="90"/>
      <c r="F2" s="90"/>
      <c r="G2" s="90"/>
      <c r="H2" s="90"/>
      <c r="I2" s="90"/>
      <c r="J2" s="90"/>
      <c r="K2" s="90"/>
      <c r="L2" s="90"/>
      <c r="M2" s="90"/>
    </row>
    <row r="3" spans="1:13" s="60" customFormat="1" ht="15" customHeight="1" x14ac:dyDescent="0.2">
      <c r="A3" s="66" t="s">
        <v>14</v>
      </c>
      <c r="B3" s="67"/>
      <c r="C3" s="176"/>
      <c r="D3" s="212"/>
      <c r="E3" s="209"/>
      <c r="F3" s="300"/>
      <c r="G3" s="255"/>
      <c r="H3" s="307"/>
      <c r="I3" s="320"/>
      <c r="J3" s="320"/>
      <c r="K3" s="320"/>
      <c r="L3" s="320"/>
      <c r="M3" s="320" t="s">
        <v>69</v>
      </c>
    </row>
    <row r="4" spans="1:13" s="118" customFormat="1" ht="29.25" customHeight="1" thickBot="1" x14ac:dyDescent="0.25">
      <c r="A4" s="68"/>
      <c r="B4" s="68"/>
      <c r="C4" s="43">
        <v>2013</v>
      </c>
      <c r="D4" s="43">
        <v>2014</v>
      </c>
      <c r="E4" s="43">
        <v>2015</v>
      </c>
      <c r="F4" s="43">
        <v>2016</v>
      </c>
      <c r="G4" s="43">
        <v>2017</v>
      </c>
      <c r="H4" s="43">
        <v>2018</v>
      </c>
      <c r="I4" s="43">
        <v>2019</v>
      </c>
      <c r="J4" s="43">
        <v>2020</v>
      </c>
      <c r="K4" s="43">
        <v>2021</v>
      </c>
      <c r="L4" s="43">
        <v>2022</v>
      </c>
      <c r="M4" s="43">
        <v>2023</v>
      </c>
    </row>
    <row r="5" spans="1:13" s="70" customFormat="1" ht="16.5" customHeight="1" thickTop="1" x14ac:dyDescent="0.2">
      <c r="A5" s="64" t="s">
        <v>12</v>
      </c>
      <c r="B5" s="67" t="s">
        <v>46</v>
      </c>
      <c r="C5" s="427">
        <v>1093.82</v>
      </c>
      <c r="D5" s="427">
        <v>1093.21</v>
      </c>
      <c r="E5" s="427">
        <v>1096.6600000000001</v>
      </c>
      <c r="F5" s="427">
        <v>1107.8599999999999</v>
      </c>
      <c r="G5" s="427">
        <v>1133.3399999999999</v>
      </c>
      <c r="H5" s="427">
        <v>1170.25</v>
      </c>
      <c r="I5" s="427">
        <v>1209.94</v>
      </c>
      <c r="J5" s="427">
        <v>1250.75</v>
      </c>
      <c r="K5" s="427">
        <v>1294.1099999999999</v>
      </c>
      <c r="L5" s="427">
        <v>1368</v>
      </c>
      <c r="M5" s="427">
        <v>1466.66</v>
      </c>
    </row>
    <row r="6" spans="1:13" s="70" customFormat="1" ht="12.75" customHeight="1" x14ac:dyDescent="0.2">
      <c r="A6" s="40"/>
      <c r="B6" s="67" t="s">
        <v>54</v>
      </c>
      <c r="C6" s="91">
        <v>1209.21</v>
      </c>
      <c r="D6" s="91">
        <v>1203.32</v>
      </c>
      <c r="E6" s="91">
        <v>1207.76</v>
      </c>
      <c r="F6" s="91">
        <v>1215.1099999999999</v>
      </c>
      <c r="G6" s="91">
        <v>1236.8499999999999</v>
      </c>
      <c r="H6" s="91">
        <v>1273.99</v>
      </c>
      <c r="I6" s="91">
        <v>1312.43</v>
      </c>
      <c r="J6" s="91">
        <v>1349.35</v>
      </c>
      <c r="K6" s="91">
        <v>1395.7</v>
      </c>
      <c r="L6" s="91">
        <v>1476.2</v>
      </c>
      <c r="M6" s="91">
        <v>1577.33</v>
      </c>
    </row>
    <row r="7" spans="1:13" s="70" customFormat="1" ht="12.75" customHeight="1" x14ac:dyDescent="0.2">
      <c r="A7" s="40"/>
      <c r="B7" s="67" t="s">
        <v>55</v>
      </c>
      <c r="C7" s="91">
        <v>958.12</v>
      </c>
      <c r="D7" s="91">
        <v>963.12</v>
      </c>
      <c r="E7" s="91">
        <v>966.85</v>
      </c>
      <c r="F7" s="91">
        <v>982.49</v>
      </c>
      <c r="G7" s="91">
        <v>1011.02</v>
      </c>
      <c r="H7" s="91">
        <v>1046.5899999999999</v>
      </c>
      <c r="I7" s="91">
        <v>1086.97</v>
      </c>
      <c r="J7" s="91">
        <v>1130.8699999999999</v>
      </c>
      <c r="K7" s="91">
        <v>1172.08</v>
      </c>
      <c r="L7" s="91">
        <v>1237.52</v>
      </c>
      <c r="M7" s="91">
        <v>1332.02</v>
      </c>
    </row>
    <row r="8" spans="1:13" s="70" customFormat="1" ht="16.5" customHeight="1" x14ac:dyDescent="0.2">
      <c r="A8" s="71" t="s">
        <v>33</v>
      </c>
      <c r="B8" s="67" t="s">
        <v>46</v>
      </c>
      <c r="C8" s="91">
        <v>799.84</v>
      </c>
      <c r="D8" s="91">
        <v>807.75</v>
      </c>
      <c r="E8" s="91">
        <v>801.28</v>
      </c>
      <c r="F8" s="91">
        <v>818.74</v>
      </c>
      <c r="G8" s="91">
        <v>843.63</v>
      </c>
      <c r="H8" s="91">
        <v>873.63</v>
      </c>
      <c r="I8" s="91">
        <v>909.38</v>
      </c>
      <c r="J8" s="91">
        <v>943.37</v>
      </c>
      <c r="K8" s="91">
        <v>982.2</v>
      </c>
      <c r="L8" s="91">
        <v>1033.6600000000001</v>
      </c>
      <c r="M8" s="91">
        <v>1118.18</v>
      </c>
    </row>
    <row r="9" spans="1:13" s="70" customFormat="1" ht="12.75" customHeight="1" x14ac:dyDescent="0.2">
      <c r="A9" s="65"/>
      <c r="B9" s="72" t="s">
        <v>54</v>
      </c>
      <c r="C9" s="428">
        <v>851.21</v>
      </c>
      <c r="D9" s="428">
        <v>855.99</v>
      </c>
      <c r="E9" s="428">
        <v>849.99</v>
      </c>
      <c r="F9" s="428">
        <v>864.71</v>
      </c>
      <c r="G9" s="428">
        <v>888.8</v>
      </c>
      <c r="H9" s="428">
        <v>919.24</v>
      </c>
      <c r="I9" s="428">
        <v>956.75</v>
      </c>
      <c r="J9" s="428">
        <v>990.38</v>
      </c>
      <c r="K9" s="428">
        <v>1031.6099999999999</v>
      </c>
      <c r="L9" s="428">
        <v>1085.54</v>
      </c>
      <c r="M9" s="428">
        <v>1170.1400000000001</v>
      </c>
    </row>
    <row r="10" spans="1:13" s="70" customFormat="1" ht="12.75" customHeight="1" x14ac:dyDescent="0.2">
      <c r="A10" s="65"/>
      <c r="B10" s="72" t="s">
        <v>55</v>
      </c>
      <c r="C10" s="428">
        <v>747.77</v>
      </c>
      <c r="D10" s="428">
        <v>758.83</v>
      </c>
      <c r="E10" s="428">
        <v>753.07</v>
      </c>
      <c r="F10" s="428">
        <v>772.61</v>
      </c>
      <c r="G10" s="428">
        <v>798.22</v>
      </c>
      <c r="H10" s="428">
        <v>827.54</v>
      </c>
      <c r="I10" s="428">
        <v>861.25</v>
      </c>
      <c r="J10" s="428">
        <v>894.41</v>
      </c>
      <c r="K10" s="428">
        <v>931.26</v>
      </c>
      <c r="L10" s="428">
        <v>980.42</v>
      </c>
      <c r="M10" s="428">
        <v>1064.9100000000001</v>
      </c>
    </row>
    <row r="11" spans="1:13" s="123" customFormat="1" ht="16.5" customHeight="1" x14ac:dyDescent="0.2">
      <c r="A11" s="71" t="s">
        <v>34</v>
      </c>
      <c r="B11" s="67" t="s">
        <v>46</v>
      </c>
      <c r="C11" s="91">
        <v>945.4</v>
      </c>
      <c r="D11" s="91">
        <v>943.52</v>
      </c>
      <c r="E11" s="91">
        <v>938.69</v>
      </c>
      <c r="F11" s="91">
        <v>944.26</v>
      </c>
      <c r="G11" s="91">
        <v>962.82</v>
      </c>
      <c r="H11" s="91">
        <v>989.21</v>
      </c>
      <c r="I11" s="91">
        <v>1016.15</v>
      </c>
      <c r="J11" s="91">
        <v>1055.55</v>
      </c>
      <c r="K11" s="91">
        <v>1090.07</v>
      </c>
      <c r="L11" s="91">
        <v>1140.05</v>
      </c>
      <c r="M11" s="91">
        <v>1220.49</v>
      </c>
    </row>
    <row r="12" spans="1:13" s="70" customFormat="1" ht="12.75" customHeight="1" x14ac:dyDescent="0.2">
      <c r="A12" s="65"/>
      <c r="B12" s="72" t="s">
        <v>54</v>
      </c>
      <c r="C12" s="428">
        <v>998.88</v>
      </c>
      <c r="D12" s="428">
        <v>991.32</v>
      </c>
      <c r="E12" s="428">
        <v>983.19</v>
      </c>
      <c r="F12" s="428">
        <v>986.26</v>
      </c>
      <c r="G12" s="428">
        <v>1001.68</v>
      </c>
      <c r="H12" s="428">
        <v>1029.0999999999999</v>
      </c>
      <c r="I12" s="428">
        <v>1054.94</v>
      </c>
      <c r="J12" s="428">
        <v>1093.76</v>
      </c>
      <c r="K12" s="428">
        <v>1129.1500000000001</v>
      </c>
      <c r="L12" s="428">
        <v>1182.83</v>
      </c>
      <c r="M12" s="428">
        <v>1263.18</v>
      </c>
    </row>
    <row r="13" spans="1:13" s="70" customFormat="1" ht="12.75" customHeight="1" x14ac:dyDescent="0.2">
      <c r="A13" s="65"/>
      <c r="B13" s="72" t="s">
        <v>55</v>
      </c>
      <c r="C13" s="428">
        <v>881.77</v>
      </c>
      <c r="D13" s="428">
        <v>886.66</v>
      </c>
      <c r="E13" s="428">
        <v>886.4</v>
      </c>
      <c r="F13" s="428">
        <v>894.76</v>
      </c>
      <c r="G13" s="428">
        <v>917.4</v>
      </c>
      <c r="H13" s="428">
        <v>942.39</v>
      </c>
      <c r="I13" s="428">
        <v>970.37</v>
      </c>
      <c r="J13" s="428">
        <v>1009.03</v>
      </c>
      <c r="K13" s="428">
        <v>1043.1300000000001</v>
      </c>
      <c r="L13" s="428">
        <v>1089.45</v>
      </c>
      <c r="M13" s="428">
        <v>1169.6199999999999</v>
      </c>
    </row>
    <row r="14" spans="1:13" s="123" customFormat="1" ht="16.5" customHeight="1" x14ac:dyDescent="0.2">
      <c r="A14" s="71" t="s">
        <v>35</v>
      </c>
      <c r="B14" s="67" t="s">
        <v>46</v>
      </c>
      <c r="C14" s="91">
        <v>991.35</v>
      </c>
      <c r="D14" s="91">
        <v>992.6</v>
      </c>
      <c r="E14" s="91">
        <v>990.45</v>
      </c>
      <c r="F14" s="91">
        <v>994.21</v>
      </c>
      <c r="G14" s="91">
        <v>1017.87</v>
      </c>
      <c r="H14" s="91">
        <v>1046.67</v>
      </c>
      <c r="I14" s="91">
        <v>1076.53</v>
      </c>
      <c r="J14" s="91">
        <v>1122.79</v>
      </c>
      <c r="K14" s="91">
        <v>1155.2</v>
      </c>
      <c r="L14" s="91">
        <v>1209.76</v>
      </c>
      <c r="M14" s="91">
        <v>1293.48</v>
      </c>
    </row>
    <row r="15" spans="1:13" s="70" customFormat="1" ht="12.75" customHeight="1" x14ac:dyDescent="0.2">
      <c r="A15" s="65"/>
      <c r="B15" s="72" t="s">
        <v>54</v>
      </c>
      <c r="C15" s="428">
        <v>1067.97</v>
      </c>
      <c r="D15" s="428">
        <v>1065.08</v>
      </c>
      <c r="E15" s="428">
        <v>1063.74</v>
      </c>
      <c r="F15" s="428">
        <v>1059.92</v>
      </c>
      <c r="G15" s="428">
        <v>1080.57</v>
      </c>
      <c r="H15" s="428">
        <v>1108.77</v>
      </c>
      <c r="I15" s="428">
        <v>1139.4000000000001</v>
      </c>
      <c r="J15" s="428">
        <v>1183.01</v>
      </c>
      <c r="K15" s="428">
        <v>1218.78</v>
      </c>
      <c r="L15" s="428">
        <v>1273.77</v>
      </c>
      <c r="M15" s="428">
        <v>1356.37</v>
      </c>
    </row>
    <row r="16" spans="1:13" s="70" customFormat="1" ht="12.75" customHeight="1" x14ac:dyDescent="0.2">
      <c r="A16" s="65"/>
      <c r="B16" s="72" t="s">
        <v>55</v>
      </c>
      <c r="C16" s="428">
        <v>894.61</v>
      </c>
      <c r="D16" s="428">
        <v>901.55</v>
      </c>
      <c r="E16" s="428">
        <v>900.05</v>
      </c>
      <c r="F16" s="428">
        <v>912.18</v>
      </c>
      <c r="G16" s="428">
        <v>938.81</v>
      </c>
      <c r="H16" s="428">
        <v>968.43</v>
      </c>
      <c r="I16" s="428">
        <v>996.33</v>
      </c>
      <c r="J16" s="428">
        <v>1042.02</v>
      </c>
      <c r="K16" s="428">
        <v>1072.4100000000001</v>
      </c>
      <c r="L16" s="428">
        <v>1126.48</v>
      </c>
      <c r="M16" s="428">
        <v>1212.06</v>
      </c>
    </row>
    <row r="17" spans="1:13" s="123" customFormat="1" ht="16.5" customHeight="1" x14ac:dyDescent="0.2">
      <c r="A17" s="71" t="s">
        <v>36</v>
      </c>
      <c r="B17" s="67" t="s">
        <v>46</v>
      </c>
      <c r="C17" s="91">
        <v>1077.58</v>
      </c>
      <c r="D17" s="91">
        <v>1073.23</v>
      </c>
      <c r="E17" s="91">
        <v>1071.8800000000001</v>
      </c>
      <c r="F17" s="91">
        <v>1077.8800000000001</v>
      </c>
      <c r="G17" s="91">
        <v>1097.3599999999999</v>
      </c>
      <c r="H17" s="91">
        <v>1128.57</v>
      </c>
      <c r="I17" s="91">
        <v>1168.72</v>
      </c>
      <c r="J17" s="91">
        <v>1211.7</v>
      </c>
      <c r="K17" s="91">
        <v>1250.6400000000001</v>
      </c>
      <c r="L17" s="91">
        <v>1303.3499999999999</v>
      </c>
      <c r="M17" s="91">
        <v>1402.73</v>
      </c>
    </row>
    <row r="18" spans="1:13" s="70" customFormat="1" ht="12.75" customHeight="1" x14ac:dyDescent="0.2">
      <c r="A18" s="65"/>
      <c r="B18" s="72" t="s">
        <v>54</v>
      </c>
      <c r="C18" s="428">
        <v>1209.51</v>
      </c>
      <c r="D18" s="428">
        <v>1201.45</v>
      </c>
      <c r="E18" s="428">
        <v>1192.8</v>
      </c>
      <c r="F18" s="428">
        <v>1193.95</v>
      </c>
      <c r="G18" s="428">
        <v>1207.56</v>
      </c>
      <c r="H18" s="428">
        <v>1235.6600000000001</v>
      </c>
      <c r="I18" s="428">
        <v>1274.7</v>
      </c>
      <c r="J18" s="428">
        <v>1318.5</v>
      </c>
      <c r="K18" s="428">
        <v>1360.47</v>
      </c>
      <c r="L18" s="428">
        <v>1413.74</v>
      </c>
      <c r="M18" s="428">
        <v>1515.37</v>
      </c>
    </row>
    <row r="19" spans="1:13" s="70" customFormat="1" ht="12.75" customHeight="1" x14ac:dyDescent="0.2">
      <c r="A19" s="65"/>
      <c r="B19" s="72" t="s">
        <v>55</v>
      </c>
      <c r="C19" s="428">
        <v>927.58</v>
      </c>
      <c r="D19" s="428">
        <v>927.35</v>
      </c>
      <c r="E19" s="428">
        <v>932.86</v>
      </c>
      <c r="F19" s="428">
        <v>944.06</v>
      </c>
      <c r="G19" s="428">
        <v>968.84</v>
      </c>
      <c r="H19" s="428">
        <v>1002.6</v>
      </c>
      <c r="I19" s="428">
        <v>1039.92</v>
      </c>
      <c r="J19" s="428">
        <v>1079.06</v>
      </c>
      <c r="K19" s="428">
        <v>1115.78</v>
      </c>
      <c r="L19" s="428">
        <v>1168.23</v>
      </c>
      <c r="M19" s="428">
        <v>1262.29</v>
      </c>
    </row>
    <row r="20" spans="1:13" s="123" customFormat="1" ht="16.5" customHeight="1" x14ac:dyDescent="0.2">
      <c r="A20" s="71" t="s">
        <v>37</v>
      </c>
      <c r="B20" s="67" t="s">
        <v>46</v>
      </c>
      <c r="C20" s="91">
        <v>1144.75</v>
      </c>
      <c r="D20" s="91">
        <v>1150.3900000000001</v>
      </c>
      <c r="E20" s="91">
        <v>1152.7</v>
      </c>
      <c r="F20" s="91">
        <v>1157.8499999999999</v>
      </c>
      <c r="G20" s="91">
        <v>1193.68</v>
      </c>
      <c r="H20" s="91">
        <v>1225.69</v>
      </c>
      <c r="I20" s="91">
        <v>1259.05</v>
      </c>
      <c r="J20" s="91">
        <v>1298.27</v>
      </c>
      <c r="K20" s="91">
        <v>1354.79</v>
      </c>
      <c r="L20" s="91">
        <v>1418.21</v>
      </c>
      <c r="M20" s="91">
        <v>1513.04</v>
      </c>
    </row>
    <row r="21" spans="1:13" s="70" customFormat="1" ht="12.75" customHeight="1" x14ac:dyDescent="0.2">
      <c r="A21" s="65"/>
      <c r="B21" s="72" t="s">
        <v>54</v>
      </c>
      <c r="C21" s="428">
        <v>1302.48</v>
      </c>
      <c r="D21" s="428">
        <v>1303.53</v>
      </c>
      <c r="E21" s="428">
        <v>1305.5999999999999</v>
      </c>
      <c r="F21" s="428">
        <v>1304.81</v>
      </c>
      <c r="G21" s="428">
        <v>1340.33</v>
      </c>
      <c r="H21" s="428">
        <v>1371.62</v>
      </c>
      <c r="I21" s="428">
        <v>1397.33</v>
      </c>
      <c r="J21" s="428">
        <v>1431.57</v>
      </c>
      <c r="K21" s="428">
        <v>1497.9</v>
      </c>
      <c r="L21" s="428">
        <v>1563.11</v>
      </c>
      <c r="M21" s="428">
        <v>1653.43</v>
      </c>
    </row>
    <row r="22" spans="1:13" s="70" customFormat="1" ht="12.75" customHeight="1" x14ac:dyDescent="0.2">
      <c r="A22" s="65"/>
      <c r="B22" s="72" t="s">
        <v>55</v>
      </c>
      <c r="C22" s="428">
        <v>968.99</v>
      </c>
      <c r="D22" s="428">
        <v>979.47</v>
      </c>
      <c r="E22" s="428">
        <v>984.32</v>
      </c>
      <c r="F22" s="428">
        <v>995.59</v>
      </c>
      <c r="G22" s="428">
        <v>1027.6199999999999</v>
      </c>
      <c r="H22" s="428">
        <v>1059.51</v>
      </c>
      <c r="I22" s="428">
        <v>1099.8499999999999</v>
      </c>
      <c r="J22" s="428">
        <v>1143.3</v>
      </c>
      <c r="K22" s="428">
        <v>1190.68</v>
      </c>
      <c r="L22" s="428">
        <v>1249.28</v>
      </c>
      <c r="M22" s="428">
        <v>1347.45</v>
      </c>
    </row>
    <row r="23" spans="1:13" s="123" customFormat="1" ht="16.5" customHeight="1" x14ac:dyDescent="0.2">
      <c r="A23" s="71" t="s">
        <v>38</v>
      </c>
      <c r="B23" s="67" t="s">
        <v>46</v>
      </c>
      <c r="C23" s="91">
        <v>1323.3</v>
      </c>
      <c r="D23" s="91">
        <v>1313.56</v>
      </c>
      <c r="E23" s="91">
        <v>1327.59</v>
      </c>
      <c r="F23" s="91">
        <v>1303.5</v>
      </c>
      <c r="G23" s="91">
        <v>1300.19</v>
      </c>
      <c r="H23" s="91">
        <v>1352.9</v>
      </c>
      <c r="I23" s="91">
        <v>1389.89</v>
      </c>
      <c r="J23" s="91">
        <v>1425.82</v>
      </c>
      <c r="K23" s="91">
        <v>1467.44</v>
      </c>
      <c r="L23" s="91">
        <v>1552.23</v>
      </c>
      <c r="M23" s="91">
        <v>1671.12</v>
      </c>
    </row>
    <row r="24" spans="1:13" s="70" customFormat="1" ht="12.75" customHeight="1" x14ac:dyDescent="0.2">
      <c r="A24" s="65"/>
      <c r="B24" s="72" t="s">
        <v>54</v>
      </c>
      <c r="C24" s="428">
        <v>1487.56</v>
      </c>
      <c r="D24" s="428">
        <v>1472.2</v>
      </c>
      <c r="E24" s="428">
        <v>1490.16</v>
      </c>
      <c r="F24" s="428">
        <v>1453.72</v>
      </c>
      <c r="G24" s="428">
        <v>1430.19</v>
      </c>
      <c r="H24" s="428">
        <v>1475.82</v>
      </c>
      <c r="I24" s="428">
        <v>1514.58</v>
      </c>
      <c r="J24" s="428">
        <v>1550.11</v>
      </c>
      <c r="K24" s="428">
        <v>1599.54</v>
      </c>
      <c r="L24" s="428">
        <v>1681.31</v>
      </c>
      <c r="M24" s="428">
        <v>1806.44</v>
      </c>
    </row>
    <row r="25" spans="1:13" s="70" customFormat="1" ht="12.75" customHeight="1" x14ac:dyDescent="0.2">
      <c r="A25" s="65"/>
      <c r="B25" s="72" t="s">
        <v>55</v>
      </c>
      <c r="C25" s="428">
        <v>1112.81</v>
      </c>
      <c r="D25" s="428">
        <v>1105.3699999999999</v>
      </c>
      <c r="E25" s="428">
        <v>1113.8800000000001</v>
      </c>
      <c r="F25" s="428">
        <v>1112.76</v>
      </c>
      <c r="G25" s="428">
        <v>1130.1400000000001</v>
      </c>
      <c r="H25" s="428">
        <v>1190.72</v>
      </c>
      <c r="I25" s="428">
        <v>1227.28</v>
      </c>
      <c r="J25" s="428">
        <v>1261.93</v>
      </c>
      <c r="K25" s="428">
        <v>1296.28</v>
      </c>
      <c r="L25" s="428">
        <v>1384.33</v>
      </c>
      <c r="M25" s="428">
        <v>1491.86</v>
      </c>
    </row>
    <row r="26" spans="1:13" s="122" customFormat="1" ht="16.5" customHeight="1" x14ac:dyDescent="0.2">
      <c r="A26" s="71" t="s">
        <v>39</v>
      </c>
      <c r="B26" s="67" t="s">
        <v>46</v>
      </c>
      <c r="C26" s="91">
        <v>1400.59</v>
      </c>
      <c r="D26" s="91">
        <v>1384.81</v>
      </c>
      <c r="E26" s="91">
        <v>1322.84</v>
      </c>
      <c r="F26" s="91">
        <v>1445.39</v>
      </c>
      <c r="G26" s="91">
        <v>1376.14</v>
      </c>
      <c r="H26" s="91">
        <v>1396.1</v>
      </c>
      <c r="I26" s="91">
        <v>1402.4</v>
      </c>
      <c r="J26" s="91">
        <v>1472.49</v>
      </c>
      <c r="K26" s="91">
        <v>1512</v>
      </c>
      <c r="L26" s="91">
        <v>1587.08</v>
      </c>
      <c r="M26" s="91">
        <v>1701.74</v>
      </c>
    </row>
    <row r="27" spans="1:13" s="115" customFormat="1" ht="12.75" customHeight="1" x14ac:dyDescent="0.2">
      <c r="A27" s="65"/>
      <c r="B27" s="72" t="s">
        <v>54</v>
      </c>
      <c r="C27" s="428">
        <v>1541.41</v>
      </c>
      <c r="D27" s="428">
        <v>1526.42</v>
      </c>
      <c r="E27" s="428">
        <v>1434.04</v>
      </c>
      <c r="F27" s="428">
        <v>1628.69</v>
      </c>
      <c r="G27" s="428">
        <v>1522.4</v>
      </c>
      <c r="H27" s="428">
        <v>1534.08</v>
      </c>
      <c r="I27" s="428">
        <v>1506.43</v>
      </c>
      <c r="J27" s="428">
        <v>1558.5</v>
      </c>
      <c r="K27" s="428">
        <v>1624.77</v>
      </c>
      <c r="L27" s="428">
        <v>1706.09</v>
      </c>
      <c r="M27" s="428">
        <v>1809.92</v>
      </c>
    </row>
    <row r="28" spans="1:13" s="115" customFormat="1" ht="12.75" customHeight="1" x14ac:dyDescent="0.2">
      <c r="A28" s="65"/>
      <c r="B28" s="72" t="s">
        <v>55</v>
      </c>
      <c r="C28" s="428">
        <v>1193.19</v>
      </c>
      <c r="D28" s="428">
        <v>1188.25</v>
      </c>
      <c r="E28" s="428">
        <v>1163.6400000000001</v>
      </c>
      <c r="F28" s="428">
        <v>1192.8</v>
      </c>
      <c r="G28" s="428">
        <v>1183.98</v>
      </c>
      <c r="H28" s="428">
        <v>1210.93</v>
      </c>
      <c r="I28" s="428">
        <v>1262.6600000000001</v>
      </c>
      <c r="J28" s="428">
        <v>1352.63</v>
      </c>
      <c r="K28" s="428">
        <v>1367.16</v>
      </c>
      <c r="L28" s="428">
        <v>1433.89</v>
      </c>
      <c r="M28" s="428">
        <v>1553.99</v>
      </c>
    </row>
    <row r="29" spans="1:13" s="122" customFormat="1" ht="16.5" customHeight="1" x14ac:dyDescent="0.2">
      <c r="A29" s="71" t="s">
        <v>40</v>
      </c>
      <c r="B29" s="67" t="s">
        <v>46</v>
      </c>
      <c r="C29" s="91">
        <v>1439.84</v>
      </c>
      <c r="D29" s="91">
        <v>1389.18</v>
      </c>
      <c r="E29" s="91">
        <v>1550.47</v>
      </c>
      <c r="F29" s="91">
        <v>1457.94</v>
      </c>
      <c r="G29" s="91">
        <v>1565.5</v>
      </c>
      <c r="H29" s="91">
        <v>1614.65</v>
      </c>
      <c r="I29" s="91">
        <v>1633.33</v>
      </c>
      <c r="J29" s="91">
        <v>1753.65</v>
      </c>
      <c r="K29" s="91">
        <v>1653.73</v>
      </c>
      <c r="L29" s="91">
        <v>1727.94</v>
      </c>
      <c r="M29" s="91">
        <v>1769.4</v>
      </c>
    </row>
    <row r="30" spans="1:13" s="115" customFormat="1" ht="12.75" customHeight="1" x14ac:dyDescent="0.2">
      <c r="A30" s="65"/>
      <c r="B30" s="72" t="s">
        <v>54</v>
      </c>
      <c r="C30" s="428">
        <v>1618.35</v>
      </c>
      <c r="D30" s="428">
        <v>1529.71</v>
      </c>
      <c r="E30" s="428">
        <v>1747.43</v>
      </c>
      <c r="F30" s="428">
        <v>1590.94</v>
      </c>
      <c r="G30" s="428">
        <v>1803.78</v>
      </c>
      <c r="H30" s="428">
        <v>1843.08</v>
      </c>
      <c r="I30" s="428">
        <v>1875.32</v>
      </c>
      <c r="J30" s="428">
        <v>2004.11</v>
      </c>
      <c r="K30" s="428">
        <v>1802.34</v>
      </c>
      <c r="L30" s="428">
        <v>1868.14</v>
      </c>
      <c r="M30" s="428">
        <v>1952.17</v>
      </c>
    </row>
    <row r="31" spans="1:13" s="115" customFormat="1" ht="12.75" customHeight="1" x14ac:dyDescent="0.2">
      <c r="A31" s="65"/>
      <c r="B31" s="72" t="s">
        <v>55</v>
      </c>
      <c r="C31" s="428">
        <v>1192.27</v>
      </c>
      <c r="D31" s="428">
        <v>1186.27</v>
      </c>
      <c r="E31" s="428">
        <v>1268.79</v>
      </c>
      <c r="F31" s="428">
        <v>1255.68</v>
      </c>
      <c r="G31" s="428">
        <v>1218.51</v>
      </c>
      <c r="H31" s="428">
        <v>1272.8499999999999</v>
      </c>
      <c r="I31" s="428">
        <v>1272.74</v>
      </c>
      <c r="J31" s="428">
        <v>1379.96</v>
      </c>
      <c r="K31" s="428">
        <v>1435.63</v>
      </c>
      <c r="L31" s="428">
        <v>1513.81</v>
      </c>
      <c r="M31" s="428">
        <v>1532.98</v>
      </c>
    </row>
    <row r="32" spans="1:13" s="122" customFormat="1" ht="16.5" customHeight="1" x14ac:dyDescent="0.2">
      <c r="A32" s="71" t="s">
        <v>41</v>
      </c>
      <c r="B32" s="67" t="s">
        <v>46</v>
      </c>
      <c r="C32" s="91">
        <v>1331.73</v>
      </c>
      <c r="D32" s="91">
        <v>1380.77</v>
      </c>
      <c r="E32" s="91">
        <v>1377.5</v>
      </c>
      <c r="F32" s="91">
        <v>1431.92</v>
      </c>
      <c r="G32" s="91">
        <v>1464.31</v>
      </c>
      <c r="H32" s="91">
        <v>1486.22</v>
      </c>
      <c r="I32" s="91">
        <v>1501.69</v>
      </c>
      <c r="J32" s="91">
        <v>1567.08</v>
      </c>
      <c r="K32" s="91">
        <v>1645.98</v>
      </c>
      <c r="L32" s="91">
        <v>1710.6</v>
      </c>
      <c r="M32" s="91">
        <v>1838.92</v>
      </c>
    </row>
    <row r="33" spans="1:13" s="115" customFormat="1" ht="12.75" customHeight="1" x14ac:dyDescent="0.2">
      <c r="A33" s="65"/>
      <c r="B33" s="72" t="s">
        <v>54</v>
      </c>
      <c r="C33" s="428">
        <v>1440.6</v>
      </c>
      <c r="D33" s="428">
        <v>1496.83</v>
      </c>
      <c r="E33" s="428">
        <v>1498.32</v>
      </c>
      <c r="F33" s="428">
        <v>1550.33</v>
      </c>
      <c r="G33" s="428">
        <v>1569.7</v>
      </c>
      <c r="H33" s="428">
        <v>1588.96</v>
      </c>
      <c r="I33" s="428">
        <v>1606.96</v>
      </c>
      <c r="J33" s="428">
        <v>1674.03</v>
      </c>
      <c r="K33" s="428">
        <v>1781.25</v>
      </c>
      <c r="L33" s="428">
        <v>1854.45</v>
      </c>
      <c r="M33" s="428">
        <v>1981.43</v>
      </c>
    </row>
    <row r="34" spans="1:13" s="115" customFormat="1" ht="12.75" customHeight="1" x14ac:dyDescent="0.2">
      <c r="A34" s="65"/>
      <c r="B34" s="72" t="s">
        <v>55</v>
      </c>
      <c r="C34" s="428">
        <v>1175.44</v>
      </c>
      <c r="D34" s="428">
        <v>1212.42</v>
      </c>
      <c r="E34" s="428">
        <v>1206.21</v>
      </c>
      <c r="F34" s="428">
        <v>1265.68</v>
      </c>
      <c r="G34" s="428">
        <v>1310.99</v>
      </c>
      <c r="H34" s="428">
        <v>1333.08</v>
      </c>
      <c r="I34" s="428">
        <v>1345.92</v>
      </c>
      <c r="J34" s="428">
        <v>1410.67</v>
      </c>
      <c r="K34" s="428">
        <v>1445.15</v>
      </c>
      <c r="L34" s="428">
        <v>1503.11</v>
      </c>
      <c r="M34" s="428">
        <v>1633.86</v>
      </c>
    </row>
    <row r="35" spans="1:13" s="122" customFormat="1" ht="16.5" customHeight="1" x14ac:dyDescent="0.2">
      <c r="A35" s="71" t="s">
        <v>42</v>
      </c>
      <c r="B35" s="67" t="s">
        <v>46</v>
      </c>
      <c r="C35" s="91">
        <v>1485.52</v>
      </c>
      <c r="D35" s="91">
        <v>1449.4</v>
      </c>
      <c r="E35" s="91">
        <v>1435.29</v>
      </c>
      <c r="F35" s="91">
        <v>1436.39</v>
      </c>
      <c r="G35" s="91">
        <v>1413.67</v>
      </c>
      <c r="H35" s="91">
        <v>1480.55</v>
      </c>
      <c r="I35" s="91">
        <v>1546.27</v>
      </c>
      <c r="J35" s="91">
        <v>1593.82</v>
      </c>
      <c r="K35" s="91">
        <v>1639.07</v>
      </c>
      <c r="L35" s="91">
        <v>1762.6</v>
      </c>
      <c r="M35" s="91">
        <v>1881.07</v>
      </c>
    </row>
    <row r="36" spans="1:13" s="115" customFormat="1" ht="12.75" customHeight="1" x14ac:dyDescent="0.2">
      <c r="A36" s="65"/>
      <c r="B36" s="72" t="s">
        <v>54</v>
      </c>
      <c r="C36" s="428">
        <v>1654.24</v>
      </c>
      <c r="D36" s="428">
        <v>1578.33</v>
      </c>
      <c r="E36" s="428">
        <v>1569.61</v>
      </c>
      <c r="F36" s="428">
        <v>1561.95</v>
      </c>
      <c r="G36" s="428">
        <v>1527.74</v>
      </c>
      <c r="H36" s="428">
        <v>1622.22</v>
      </c>
      <c r="I36" s="428">
        <v>1694.07</v>
      </c>
      <c r="J36" s="428">
        <v>1734.11</v>
      </c>
      <c r="K36" s="428">
        <v>1782.45</v>
      </c>
      <c r="L36" s="428">
        <v>1884.36</v>
      </c>
      <c r="M36" s="428">
        <v>1988.82</v>
      </c>
    </row>
    <row r="37" spans="1:13" s="115" customFormat="1" ht="12.75" customHeight="1" x14ac:dyDescent="0.2">
      <c r="A37" s="73"/>
      <c r="B37" s="72" t="s">
        <v>55</v>
      </c>
      <c r="C37" s="428">
        <v>1276.51</v>
      </c>
      <c r="D37" s="428">
        <v>1287.82</v>
      </c>
      <c r="E37" s="428">
        <v>1271.83</v>
      </c>
      <c r="F37" s="428">
        <v>1279.21</v>
      </c>
      <c r="G37" s="428">
        <v>1280.1600000000001</v>
      </c>
      <c r="H37" s="428">
        <v>1313.95</v>
      </c>
      <c r="I37" s="428">
        <v>1373.97</v>
      </c>
      <c r="J37" s="428">
        <v>1418.8</v>
      </c>
      <c r="K37" s="428">
        <v>1465.14</v>
      </c>
      <c r="L37" s="428">
        <v>1608.77</v>
      </c>
      <c r="M37" s="428">
        <v>1730.83</v>
      </c>
    </row>
    <row r="38" spans="1:13" s="122" customFormat="1" ht="16.5" customHeight="1" x14ac:dyDescent="0.2">
      <c r="A38" s="74" t="s">
        <v>73</v>
      </c>
      <c r="B38" s="67" t="s">
        <v>46</v>
      </c>
      <c r="C38" s="91">
        <v>1255.67</v>
      </c>
      <c r="D38" s="91">
        <v>1228.81</v>
      </c>
      <c r="E38" s="91">
        <v>1254.71</v>
      </c>
      <c r="F38" s="91">
        <v>1252.49</v>
      </c>
      <c r="G38" s="91">
        <v>1299.76</v>
      </c>
      <c r="H38" s="91">
        <v>1358.69</v>
      </c>
      <c r="I38" s="91">
        <v>1430.36</v>
      </c>
      <c r="J38" s="91">
        <v>1373.13</v>
      </c>
      <c r="K38" s="91">
        <v>1471.94</v>
      </c>
      <c r="L38" s="91">
        <v>1625.29</v>
      </c>
      <c r="M38" s="91">
        <v>1737.69</v>
      </c>
    </row>
    <row r="39" spans="1:13" s="115" customFormat="1" ht="12.75" customHeight="1" x14ac:dyDescent="0.2">
      <c r="A39" s="73"/>
      <c r="B39" s="72" t="s">
        <v>54</v>
      </c>
      <c r="C39" s="428">
        <v>1408.27</v>
      </c>
      <c r="D39" s="428">
        <v>1369.93</v>
      </c>
      <c r="E39" s="428">
        <v>1410.79</v>
      </c>
      <c r="F39" s="428">
        <v>1406.31</v>
      </c>
      <c r="G39" s="428">
        <v>1427.03</v>
      </c>
      <c r="H39" s="428">
        <v>1487.08</v>
      </c>
      <c r="I39" s="428">
        <v>1570.94</v>
      </c>
      <c r="J39" s="428">
        <v>1476.01</v>
      </c>
      <c r="K39" s="428">
        <v>1577</v>
      </c>
      <c r="L39" s="428">
        <v>1807.96</v>
      </c>
      <c r="M39" s="428">
        <v>1952.08</v>
      </c>
    </row>
    <row r="40" spans="1:13" s="115" customFormat="1" ht="12.75" customHeight="1" x14ac:dyDescent="0.2">
      <c r="A40" s="75"/>
      <c r="B40" s="76" t="s">
        <v>55</v>
      </c>
      <c r="C40" s="429">
        <v>1106.3599999999999</v>
      </c>
      <c r="D40" s="429">
        <v>1080.29</v>
      </c>
      <c r="E40" s="429">
        <v>1099.17</v>
      </c>
      <c r="F40" s="429">
        <v>1107.06</v>
      </c>
      <c r="G40" s="429">
        <v>1166.83</v>
      </c>
      <c r="H40" s="429">
        <v>1223.71</v>
      </c>
      <c r="I40" s="429">
        <v>1287.47</v>
      </c>
      <c r="J40" s="429">
        <v>1281.6600000000001</v>
      </c>
      <c r="K40" s="429">
        <v>1373.99</v>
      </c>
      <c r="L40" s="429">
        <v>1447.99</v>
      </c>
      <c r="M40" s="429">
        <v>1535.91</v>
      </c>
    </row>
    <row r="41" spans="1:13" s="60" customFormat="1" ht="15" customHeight="1" x14ac:dyDescent="0.2">
      <c r="A41" s="21" t="s">
        <v>137</v>
      </c>
      <c r="B41" s="67"/>
      <c r="C41" s="91"/>
      <c r="D41" s="91"/>
      <c r="E41" s="91"/>
      <c r="F41" s="91"/>
      <c r="G41" s="91"/>
      <c r="H41" s="91"/>
      <c r="I41" s="91"/>
      <c r="J41" s="91"/>
      <c r="K41" s="91"/>
      <c r="L41" s="91"/>
      <c r="M41" s="91"/>
    </row>
    <row r="42" spans="1:13" s="60" customFormat="1" ht="23.25" customHeight="1" x14ac:dyDescent="0.2">
      <c r="A42" s="488" t="s">
        <v>5</v>
      </c>
      <c r="B42" s="488"/>
      <c r="C42" s="488"/>
      <c r="D42" s="488"/>
      <c r="E42" s="488"/>
      <c r="F42" s="488"/>
      <c r="G42" s="488"/>
      <c r="H42" s="488"/>
      <c r="I42" s="488"/>
      <c r="J42" s="488"/>
      <c r="K42" s="488"/>
      <c r="L42" s="488"/>
      <c r="M42" s="488"/>
    </row>
  </sheetData>
  <mergeCells count="2">
    <mergeCell ref="A42:M42"/>
    <mergeCell ref="A1:M1"/>
  </mergeCells>
  <phoneticPr fontId="17" type="noConversion"/>
  <conditionalFormatting sqref="A1 E41 A42 A43:C1048576 B41:C41 A9:G10 A2:C8 D5:M8 A12:G13 A15:G16 A14:M14 A18:G19 A17:M17 A21:G22 A20:M20 A24:G28 A23:M23 A30:G34 A29:M29 A36:G40 A35:M35 N1:XFD10 N12:XFD1048576 A11:XFD11">
    <cfRule type="cellIs" dxfId="302" priority="59" operator="equal">
      <formula>0</formula>
    </cfRule>
  </conditionalFormatting>
  <conditionalFormatting sqref="A41">
    <cfRule type="cellIs" dxfId="301" priority="58" operator="equal">
      <formula>0</formula>
    </cfRule>
  </conditionalFormatting>
  <conditionalFormatting sqref="E2:E4 E43:E1048576 F4:G4">
    <cfRule type="cellIs" dxfId="300" priority="57" operator="equal">
      <formula>0</formula>
    </cfRule>
  </conditionalFormatting>
  <conditionalFormatting sqref="D2:D4 D43:D1048576">
    <cfRule type="cellIs" dxfId="299" priority="54" operator="equal">
      <formula>0</formula>
    </cfRule>
  </conditionalFormatting>
  <conditionalFormatting sqref="D41">
    <cfRule type="cellIs" dxfId="298" priority="53" operator="equal">
      <formula>0</formula>
    </cfRule>
  </conditionalFormatting>
  <conditionalFormatting sqref="G41">
    <cfRule type="cellIs" dxfId="297" priority="51" operator="equal">
      <formula>0</formula>
    </cfRule>
  </conditionalFormatting>
  <conditionalFormatting sqref="G2:G3 G43:G1048576">
    <cfRule type="cellIs" dxfId="296" priority="50" operator="equal">
      <formula>0</formula>
    </cfRule>
  </conditionalFormatting>
  <conditionalFormatting sqref="F41">
    <cfRule type="cellIs" dxfId="295" priority="45" operator="equal">
      <formula>0</formula>
    </cfRule>
  </conditionalFormatting>
  <conditionalFormatting sqref="F2:F3 F43:F1048576">
    <cfRule type="cellIs" dxfId="294" priority="44" operator="equal">
      <formula>0</formula>
    </cfRule>
  </conditionalFormatting>
  <conditionalFormatting sqref="H9:H10 H12:H13 H15:H16 H18:H19 H21:H22 H24:H28 H30:H34 H36:H40">
    <cfRule type="cellIs" dxfId="293" priority="40" operator="equal">
      <formula>0</formula>
    </cfRule>
  </conditionalFormatting>
  <conditionalFormatting sqref="H4">
    <cfRule type="cellIs" dxfId="292" priority="39" operator="equal">
      <formula>0</formula>
    </cfRule>
  </conditionalFormatting>
  <conditionalFormatting sqref="H41">
    <cfRule type="cellIs" dxfId="291" priority="37" operator="equal">
      <formula>0</formula>
    </cfRule>
  </conditionalFormatting>
  <conditionalFormatting sqref="H2:H3 H43:H1048576">
    <cfRule type="cellIs" dxfId="290" priority="36" operator="equal">
      <formula>0</formula>
    </cfRule>
  </conditionalFormatting>
  <conditionalFormatting sqref="I9:I10 I12:I13 I15:I16 I18:I19 I21:I22 I24:I28 I30:I34 I36:I40">
    <cfRule type="cellIs" dxfId="289" priority="35" operator="equal">
      <formula>0</formula>
    </cfRule>
  </conditionalFormatting>
  <conditionalFormatting sqref="I4">
    <cfRule type="cellIs" dxfId="288" priority="34" operator="equal">
      <formula>0</formula>
    </cfRule>
  </conditionalFormatting>
  <conditionalFormatting sqref="I41">
    <cfRule type="cellIs" dxfId="287" priority="32" operator="equal">
      <formula>0</formula>
    </cfRule>
  </conditionalFormatting>
  <conditionalFormatting sqref="I2:I3 I43:I1048576">
    <cfRule type="cellIs" dxfId="286" priority="31" operator="equal">
      <formula>0</formula>
    </cfRule>
  </conditionalFormatting>
  <conditionalFormatting sqref="J9:J10 J12:J13 J15:J16 J18:J19 J21:J22 J24:J28 J30:J34 J36:J40">
    <cfRule type="cellIs" dxfId="285" priority="28" operator="equal">
      <formula>0</formula>
    </cfRule>
  </conditionalFormatting>
  <conditionalFormatting sqref="J4">
    <cfRule type="cellIs" dxfId="284" priority="27" operator="equal">
      <formula>0</formula>
    </cfRule>
  </conditionalFormatting>
  <conditionalFormatting sqref="J41">
    <cfRule type="cellIs" dxfId="283" priority="25" operator="equal">
      <formula>0</formula>
    </cfRule>
  </conditionalFormatting>
  <conditionalFormatting sqref="J2:J3 J43:J1048576">
    <cfRule type="cellIs" dxfId="282" priority="24" operator="equal">
      <formula>0</formula>
    </cfRule>
  </conditionalFormatting>
  <conditionalFormatting sqref="K9:K10 K12:K13 K15:K16 K18:K19 K21:K22 K24:K28 K30:K34 K36:K40">
    <cfRule type="cellIs" dxfId="281" priority="17" operator="equal">
      <formula>0</formula>
    </cfRule>
  </conditionalFormatting>
  <conditionalFormatting sqref="K4">
    <cfRule type="cellIs" dxfId="280" priority="16" operator="equal">
      <formula>0</formula>
    </cfRule>
  </conditionalFormatting>
  <conditionalFormatting sqref="K41">
    <cfRule type="cellIs" dxfId="279" priority="14" operator="equal">
      <formula>0</formula>
    </cfRule>
  </conditionalFormatting>
  <conditionalFormatting sqref="K2:K3 K43:K1048576">
    <cfRule type="cellIs" dxfId="278" priority="13" operator="equal">
      <formula>0</formula>
    </cfRule>
  </conditionalFormatting>
  <conditionalFormatting sqref="L9:L10 L12:L13 L15:L16 L18:L19 L21:L22 L24:L28 L30:L34 L36:L40">
    <cfRule type="cellIs" dxfId="277" priority="12" operator="equal">
      <formula>0</formula>
    </cfRule>
  </conditionalFormatting>
  <conditionalFormatting sqref="L4">
    <cfRule type="cellIs" dxfId="276" priority="11" operator="equal">
      <formula>0</formula>
    </cfRule>
  </conditionalFormatting>
  <conditionalFormatting sqref="L41">
    <cfRule type="cellIs" dxfId="275" priority="9" operator="equal">
      <formula>0</formula>
    </cfRule>
  </conditionalFormatting>
  <conditionalFormatting sqref="L2:L3 L43:L1048576">
    <cfRule type="cellIs" dxfId="274" priority="8" operator="equal">
      <formula>0</formula>
    </cfRule>
  </conditionalFormatting>
  <conditionalFormatting sqref="M9:M10 M12:M13 M15:M16 M18:M19 M21:M22 M24:M28 M30:M34 M36:M40">
    <cfRule type="cellIs" dxfId="273" priority="5" operator="equal">
      <formula>0</formula>
    </cfRule>
  </conditionalFormatting>
  <conditionalFormatting sqref="M4">
    <cfRule type="cellIs" dxfId="272" priority="4" operator="equal">
      <formula>0</formula>
    </cfRule>
  </conditionalFormatting>
  <conditionalFormatting sqref="M41">
    <cfRule type="cellIs" dxfId="271" priority="2" operator="equal">
      <formula>0</formula>
    </cfRule>
  </conditionalFormatting>
  <conditionalFormatting sqref="M2:M3 M43:M1048576">
    <cfRule type="cellIs" dxfId="270" priority="1" operator="equal">
      <formula>0</formula>
    </cfRule>
  </conditionalFormatting>
  <printOptions horizontalCentered="1"/>
  <pageMargins left="0.27559055118110237" right="0.27559055118110237" top="1.7716535433070868" bottom="0.47244094488188981" header="0.19685039370078741" footer="0.19685039370078741"/>
  <pageSetup paperSize="9" orientation="portrait" r:id="rId1"/>
  <headerFooter>
    <oddHeader>&amp;C&amp;G</oddHeader>
  </headerFooter>
  <drawing r:id="rId2"/>
  <legacyDrawingHF r:id="rId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Folha31">
    <tabColor rgb="FFA50021"/>
    <pageSetUpPr fitToPage="1"/>
  </sheetPr>
  <dimension ref="A1:GB25"/>
  <sheetViews>
    <sheetView showGridLines="0" workbookViewId="0">
      <selection sqref="A1:L1"/>
    </sheetView>
  </sheetViews>
  <sheetFormatPr defaultColWidth="9.140625" defaultRowHeight="15" customHeight="1" x14ac:dyDescent="0.2"/>
  <cols>
    <col min="1" max="1" width="17.140625" style="80" customWidth="1"/>
    <col min="2" max="2" width="6.42578125" style="85" customWidth="1"/>
    <col min="3" max="12" width="6.42578125" style="80" customWidth="1"/>
    <col min="13" max="184" width="9.140625" style="80"/>
    <col min="185" max="16384" width="9.140625" style="8"/>
  </cols>
  <sheetData>
    <row r="1" spans="1:13" s="87" customFormat="1" ht="28.5" customHeight="1" x14ac:dyDescent="0.2">
      <c r="A1" s="477" t="s">
        <v>348</v>
      </c>
      <c r="B1" s="477"/>
      <c r="C1" s="477"/>
      <c r="D1" s="477"/>
      <c r="E1" s="477"/>
      <c r="F1" s="477"/>
      <c r="G1" s="477"/>
      <c r="H1" s="477"/>
      <c r="I1" s="477"/>
      <c r="J1" s="477"/>
      <c r="K1" s="477"/>
      <c r="L1" s="477"/>
    </row>
    <row r="2" spans="1:13" s="4" customFormat="1" ht="15" customHeight="1" x14ac:dyDescent="0.2">
      <c r="A2" s="11"/>
      <c r="B2" s="12"/>
    </row>
    <row r="3" spans="1:13" s="4" customFormat="1" ht="15" customHeight="1" x14ac:dyDescent="0.2">
      <c r="A3" s="13" t="s">
        <v>14</v>
      </c>
      <c r="C3" s="212"/>
      <c r="D3" s="176"/>
      <c r="E3" s="300"/>
      <c r="F3" s="255"/>
      <c r="G3" s="307"/>
      <c r="H3" s="320"/>
      <c r="I3" s="320"/>
      <c r="J3" s="320"/>
      <c r="K3" s="320"/>
      <c r="L3" s="320" t="s">
        <v>69</v>
      </c>
    </row>
    <row r="4" spans="1:13" s="4" customFormat="1" ht="28.5" customHeight="1" thickBot="1" x14ac:dyDescent="0.25">
      <c r="A4" s="15"/>
      <c r="B4" s="16">
        <v>2013</v>
      </c>
      <c r="C4" s="16">
        <v>2014</v>
      </c>
      <c r="D4" s="16">
        <v>2015</v>
      </c>
      <c r="E4" s="16">
        <v>2016</v>
      </c>
      <c r="F4" s="16">
        <v>2017</v>
      </c>
      <c r="G4" s="16">
        <v>2018</v>
      </c>
      <c r="H4" s="16">
        <v>2019</v>
      </c>
      <c r="I4" s="16">
        <v>2020</v>
      </c>
      <c r="J4" s="16">
        <v>2021</v>
      </c>
      <c r="K4" s="16">
        <v>2022</v>
      </c>
      <c r="L4" s="16">
        <v>2023</v>
      </c>
    </row>
    <row r="5" spans="1:13" s="4" customFormat="1" ht="20.25" customHeight="1" thickTop="1" x14ac:dyDescent="0.2">
      <c r="A5" s="17" t="s">
        <v>12</v>
      </c>
      <c r="B5" s="430">
        <v>1093.82</v>
      </c>
      <c r="C5" s="430">
        <v>1093.21</v>
      </c>
      <c r="D5" s="430">
        <v>1096.6600000000001</v>
      </c>
      <c r="E5" s="430">
        <v>1107.8599999999999</v>
      </c>
      <c r="F5" s="430">
        <v>1133.3399999999999</v>
      </c>
      <c r="G5" s="430">
        <v>1170.25</v>
      </c>
      <c r="H5" s="430">
        <v>1209.94</v>
      </c>
      <c r="I5" s="430">
        <v>1250.75</v>
      </c>
      <c r="J5" s="430">
        <v>1294.1099999999999</v>
      </c>
      <c r="K5" s="430">
        <v>1368</v>
      </c>
      <c r="L5" s="430">
        <v>1466.66</v>
      </c>
      <c r="M5" s="114"/>
    </row>
    <row r="6" spans="1:13" s="4" customFormat="1" ht="20.25" customHeight="1" x14ac:dyDescent="0.2">
      <c r="A6" s="17" t="s">
        <v>15</v>
      </c>
      <c r="B6" s="431">
        <v>961.84</v>
      </c>
      <c r="C6" s="431">
        <v>971.91</v>
      </c>
      <c r="D6" s="431">
        <v>984.24</v>
      </c>
      <c r="E6" s="431">
        <v>1001.02</v>
      </c>
      <c r="F6" s="431">
        <v>1028.8399999999999</v>
      </c>
      <c r="G6" s="431">
        <v>1070.6300000000001</v>
      </c>
      <c r="H6" s="431">
        <v>1111.21</v>
      </c>
      <c r="I6" s="431">
        <v>1147</v>
      </c>
      <c r="J6" s="431">
        <v>1177.95</v>
      </c>
      <c r="K6" s="431">
        <v>1252.03</v>
      </c>
      <c r="L6" s="431">
        <v>1348.68</v>
      </c>
    </row>
    <row r="7" spans="1:13" s="4" customFormat="1" ht="15" customHeight="1" x14ac:dyDescent="0.2">
      <c r="A7" s="17" t="s">
        <v>16</v>
      </c>
      <c r="B7" s="431">
        <v>991.36</v>
      </c>
      <c r="C7" s="431">
        <v>983.84</v>
      </c>
      <c r="D7" s="431">
        <v>984.04</v>
      </c>
      <c r="E7" s="431">
        <v>981.92</v>
      </c>
      <c r="F7" s="431">
        <v>1009.59</v>
      </c>
      <c r="G7" s="431">
        <v>1059.6099999999999</v>
      </c>
      <c r="H7" s="431">
        <v>1062.3599999999999</v>
      </c>
      <c r="I7" s="431">
        <v>1092.76</v>
      </c>
      <c r="J7" s="431">
        <v>1153.3900000000001</v>
      </c>
      <c r="K7" s="431">
        <v>1192.76</v>
      </c>
      <c r="L7" s="431">
        <v>1305.52</v>
      </c>
    </row>
    <row r="8" spans="1:13" s="4" customFormat="1" ht="15" customHeight="1" x14ac:dyDescent="0.2">
      <c r="A8" s="17" t="s">
        <v>67</v>
      </c>
      <c r="B8" s="431">
        <v>868.5</v>
      </c>
      <c r="C8" s="431">
        <v>876.17</v>
      </c>
      <c r="D8" s="431">
        <v>880.48</v>
      </c>
      <c r="E8" s="431">
        <v>895.72</v>
      </c>
      <c r="F8" s="431">
        <v>929.88</v>
      </c>
      <c r="G8" s="431">
        <v>968.01</v>
      </c>
      <c r="H8" s="431">
        <v>1012.37</v>
      </c>
      <c r="I8" s="431">
        <v>1057.55</v>
      </c>
      <c r="J8" s="431">
        <v>1105.67</v>
      </c>
      <c r="K8" s="431">
        <v>1156.32</v>
      </c>
      <c r="L8" s="431">
        <v>1244.8900000000001</v>
      </c>
    </row>
    <row r="9" spans="1:13" s="4" customFormat="1" ht="15" customHeight="1" x14ac:dyDescent="0.2">
      <c r="A9" s="17" t="s">
        <v>18</v>
      </c>
      <c r="B9" s="431">
        <v>851.39</v>
      </c>
      <c r="C9" s="431">
        <v>838.71</v>
      </c>
      <c r="D9" s="431">
        <v>838.85</v>
      </c>
      <c r="E9" s="431">
        <v>858.81</v>
      </c>
      <c r="F9" s="431">
        <v>882.59</v>
      </c>
      <c r="G9" s="431">
        <v>910.81</v>
      </c>
      <c r="H9" s="431">
        <v>944.95</v>
      </c>
      <c r="I9" s="431">
        <v>977.7</v>
      </c>
      <c r="J9" s="431">
        <v>1012.23</v>
      </c>
      <c r="K9" s="431">
        <v>1054.3699999999999</v>
      </c>
      <c r="L9" s="431">
        <v>1136.1600000000001</v>
      </c>
    </row>
    <row r="10" spans="1:13" s="4" customFormat="1" ht="15" customHeight="1" x14ac:dyDescent="0.2">
      <c r="A10" s="17" t="s">
        <v>19</v>
      </c>
      <c r="B10" s="431">
        <v>841.84</v>
      </c>
      <c r="C10" s="431">
        <v>853.23</v>
      </c>
      <c r="D10" s="431">
        <v>858.65</v>
      </c>
      <c r="E10" s="431">
        <v>875.03</v>
      </c>
      <c r="F10" s="431">
        <v>904.07</v>
      </c>
      <c r="G10" s="431">
        <v>935.09</v>
      </c>
      <c r="H10" s="431">
        <v>971.15</v>
      </c>
      <c r="I10" s="431">
        <v>1010.47</v>
      </c>
      <c r="J10" s="431">
        <v>1053.79</v>
      </c>
      <c r="K10" s="431">
        <v>1106.6500000000001</v>
      </c>
      <c r="L10" s="431">
        <v>1180.77</v>
      </c>
    </row>
    <row r="11" spans="1:13" s="4" customFormat="1" ht="15" customHeight="1" x14ac:dyDescent="0.2">
      <c r="A11" s="17" t="s">
        <v>20</v>
      </c>
      <c r="B11" s="431">
        <v>978.02</v>
      </c>
      <c r="C11" s="431">
        <v>966.21</v>
      </c>
      <c r="D11" s="431">
        <v>967</v>
      </c>
      <c r="E11" s="431">
        <v>990.53</v>
      </c>
      <c r="F11" s="431">
        <v>1018.25</v>
      </c>
      <c r="G11" s="431">
        <v>1053.3599999999999</v>
      </c>
      <c r="H11" s="431">
        <v>1094.1400000000001</v>
      </c>
      <c r="I11" s="431">
        <v>1118.0999999999999</v>
      </c>
      <c r="J11" s="431">
        <v>1169.3900000000001</v>
      </c>
      <c r="K11" s="431">
        <v>1222.97</v>
      </c>
      <c r="L11" s="431">
        <v>1317.31</v>
      </c>
    </row>
    <row r="12" spans="1:13" s="4" customFormat="1" ht="15" customHeight="1" x14ac:dyDescent="0.2">
      <c r="A12" s="17" t="s">
        <v>21</v>
      </c>
      <c r="B12" s="431">
        <v>955.21</v>
      </c>
      <c r="C12" s="431">
        <v>955.65</v>
      </c>
      <c r="D12" s="431">
        <v>956.12</v>
      </c>
      <c r="E12" s="431">
        <v>967.64</v>
      </c>
      <c r="F12" s="431">
        <v>992.35</v>
      </c>
      <c r="G12" s="431">
        <v>1020.7</v>
      </c>
      <c r="H12" s="431">
        <v>1045.47</v>
      </c>
      <c r="I12" s="431">
        <v>1086.77</v>
      </c>
      <c r="J12" s="431">
        <v>1127.29</v>
      </c>
      <c r="K12" s="431">
        <v>1190.57</v>
      </c>
      <c r="L12" s="431">
        <v>1271.71</v>
      </c>
    </row>
    <row r="13" spans="1:13" s="4" customFormat="1" ht="15" customHeight="1" x14ac:dyDescent="0.2">
      <c r="A13" s="17" t="s">
        <v>22</v>
      </c>
      <c r="B13" s="431">
        <v>930.97</v>
      </c>
      <c r="C13" s="431">
        <v>927.58</v>
      </c>
      <c r="D13" s="431">
        <v>926.13</v>
      </c>
      <c r="E13" s="431">
        <v>942.73</v>
      </c>
      <c r="F13" s="431">
        <v>968.19</v>
      </c>
      <c r="G13" s="431">
        <v>999.05</v>
      </c>
      <c r="H13" s="431">
        <v>1029.01</v>
      </c>
      <c r="I13" s="431">
        <v>1070.96</v>
      </c>
      <c r="J13" s="431">
        <v>1106.32</v>
      </c>
      <c r="K13" s="431">
        <v>1150.81</v>
      </c>
      <c r="L13" s="431">
        <v>1238.68</v>
      </c>
    </row>
    <row r="14" spans="1:13" s="4" customFormat="1" ht="15" customHeight="1" x14ac:dyDescent="0.2">
      <c r="A14" s="17" t="s">
        <v>23</v>
      </c>
      <c r="B14" s="431">
        <v>814.63</v>
      </c>
      <c r="C14" s="431">
        <v>830.16</v>
      </c>
      <c r="D14" s="431">
        <v>837.53</v>
      </c>
      <c r="E14" s="431">
        <v>857.61</v>
      </c>
      <c r="F14" s="431">
        <v>896.02</v>
      </c>
      <c r="G14" s="431">
        <v>934.77</v>
      </c>
      <c r="H14" s="431">
        <v>973.04</v>
      </c>
      <c r="I14" s="431">
        <v>1010.86</v>
      </c>
      <c r="J14" s="431">
        <v>1047.3699999999999</v>
      </c>
      <c r="K14" s="431">
        <v>1100.0999999999999</v>
      </c>
      <c r="L14" s="431">
        <v>1176.51</v>
      </c>
    </row>
    <row r="15" spans="1:13" s="4" customFormat="1" ht="15" customHeight="1" x14ac:dyDescent="0.2">
      <c r="A15" s="17" t="s">
        <v>24</v>
      </c>
      <c r="B15" s="431">
        <v>945.12</v>
      </c>
      <c r="C15" s="431">
        <v>953.78</v>
      </c>
      <c r="D15" s="431">
        <v>959.4</v>
      </c>
      <c r="E15" s="431">
        <v>975.87</v>
      </c>
      <c r="F15" s="431">
        <v>1005.47</v>
      </c>
      <c r="G15" s="431">
        <v>1040.3800000000001</v>
      </c>
      <c r="H15" s="431">
        <v>1073.6500000000001</v>
      </c>
      <c r="I15" s="431">
        <v>1108.21</v>
      </c>
      <c r="J15" s="431">
        <v>1156.54</v>
      </c>
      <c r="K15" s="431">
        <v>1211.27</v>
      </c>
      <c r="L15" s="431">
        <v>1289.3599999999999</v>
      </c>
    </row>
    <row r="16" spans="1:13" s="4" customFormat="1" ht="15" customHeight="1" x14ac:dyDescent="0.2">
      <c r="A16" s="17" t="s">
        <v>25</v>
      </c>
      <c r="B16" s="431">
        <v>1399.09</v>
      </c>
      <c r="C16" s="431">
        <v>1392.42</v>
      </c>
      <c r="D16" s="431">
        <v>1391.17</v>
      </c>
      <c r="E16" s="431">
        <v>1395.75</v>
      </c>
      <c r="F16" s="431">
        <v>1416.56</v>
      </c>
      <c r="G16" s="431">
        <v>1449.43</v>
      </c>
      <c r="H16" s="431">
        <v>1487.75</v>
      </c>
      <c r="I16" s="431">
        <v>1526.77</v>
      </c>
      <c r="J16" s="431">
        <v>1576.15</v>
      </c>
      <c r="K16" s="431">
        <v>1668.92</v>
      </c>
      <c r="L16" s="431">
        <v>1779.36</v>
      </c>
    </row>
    <row r="17" spans="1:12" s="4" customFormat="1" ht="15" customHeight="1" x14ac:dyDescent="0.2">
      <c r="A17" s="17" t="s">
        <v>26</v>
      </c>
      <c r="B17" s="431">
        <v>894.32</v>
      </c>
      <c r="C17" s="431">
        <v>897.83</v>
      </c>
      <c r="D17" s="431">
        <v>901.87</v>
      </c>
      <c r="E17" s="431">
        <v>915.42</v>
      </c>
      <c r="F17" s="431">
        <v>934.83</v>
      </c>
      <c r="G17" s="431">
        <v>968.23</v>
      </c>
      <c r="H17" s="431">
        <v>989.48</v>
      </c>
      <c r="I17" s="431">
        <v>1029.47</v>
      </c>
      <c r="J17" s="431">
        <v>1078.92</v>
      </c>
      <c r="K17" s="431">
        <v>1126.5999999999999</v>
      </c>
      <c r="L17" s="431">
        <v>1197.92</v>
      </c>
    </row>
    <row r="18" spans="1:12" s="4" customFormat="1" ht="15" customHeight="1" x14ac:dyDescent="0.2">
      <c r="A18" s="17" t="s">
        <v>27</v>
      </c>
      <c r="B18" s="431">
        <v>1040.1300000000001</v>
      </c>
      <c r="C18" s="431">
        <v>1041.1099999999999</v>
      </c>
      <c r="D18" s="431">
        <v>1048.67</v>
      </c>
      <c r="E18" s="431">
        <v>1058.57</v>
      </c>
      <c r="F18" s="431">
        <v>1082.4000000000001</v>
      </c>
      <c r="G18" s="431">
        <v>1128.55</v>
      </c>
      <c r="H18" s="431">
        <v>1173.8800000000001</v>
      </c>
      <c r="I18" s="431">
        <v>1224.71</v>
      </c>
      <c r="J18" s="431">
        <v>1267.81</v>
      </c>
      <c r="K18" s="431">
        <v>1343.18</v>
      </c>
      <c r="L18" s="431">
        <v>1444.09</v>
      </c>
    </row>
    <row r="19" spans="1:12" s="4" customFormat="1" ht="15" customHeight="1" x14ac:dyDescent="0.2">
      <c r="A19" s="17" t="s">
        <v>28</v>
      </c>
      <c r="B19" s="431">
        <v>945.7</v>
      </c>
      <c r="C19" s="431">
        <v>948.38</v>
      </c>
      <c r="D19" s="431">
        <v>957.21</v>
      </c>
      <c r="E19" s="431">
        <v>962.52</v>
      </c>
      <c r="F19" s="431">
        <v>990.46</v>
      </c>
      <c r="G19" s="431">
        <v>1023.31</v>
      </c>
      <c r="H19" s="431">
        <v>1050.52</v>
      </c>
      <c r="I19" s="431">
        <v>1086.33</v>
      </c>
      <c r="J19" s="431">
        <v>1122.5899999999999</v>
      </c>
      <c r="K19" s="431">
        <v>1182.04</v>
      </c>
      <c r="L19" s="431">
        <v>1264.1500000000001</v>
      </c>
    </row>
    <row r="20" spans="1:12" s="4" customFormat="1" ht="15" customHeight="1" x14ac:dyDescent="0.2">
      <c r="A20" s="17" t="s">
        <v>29</v>
      </c>
      <c r="B20" s="431">
        <v>1153.1500000000001</v>
      </c>
      <c r="C20" s="431">
        <v>1148.6600000000001</v>
      </c>
      <c r="D20" s="431">
        <v>1162.18</v>
      </c>
      <c r="E20" s="431">
        <v>1190.04</v>
      </c>
      <c r="F20" s="431">
        <v>1207.8800000000001</v>
      </c>
      <c r="G20" s="431">
        <v>1219.8</v>
      </c>
      <c r="H20" s="431">
        <v>1249</v>
      </c>
      <c r="I20" s="431">
        <v>1293.57</v>
      </c>
      <c r="J20" s="431">
        <v>1308.51</v>
      </c>
      <c r="K20" s="431">
        <v>1373.25</v>
      </c>
      <c r="L20" s="431">
        <v>1456.04</v>
      </c>
    </row>
    <row r="21" spans="1:12" s="4" customFormat="1" ht="15" customHeight="1" x14ac:dyDescent="0.2">
      <c r="A21" s="17" t="s">
        <v>30</v>
      </c>
      <c r="B21" s="431">
        <v>878.85</v>
      </c>
      <c r="C21" s="431">
        <v>881.13</v>
      </c>
      <c r="D21" s="431">
        <v>895.53</v>
      </c>
      <c r="E21" s="431">
        <v>899.57</v>
      </c>
      <c r="F21" s="431">
        <v>950.1</v>
      </c>
      <c r="G21" s="431">
        <v>978.08</v>
      </c>
      <c r="H21" s="431">
        <v>1013.26</v>
      </c>
      <c r="I21" s="431">
        <v>1057.21</v>
      </c>
      <c r="J21" s="431">
        <v>1094.98</v>
      </c>
      <c r="K21" s="431">
        <v>1154.3399999999999</v>
      </c>
      <c r="L21" s="431">
        <v>1237.67</v>
      </c>
    </row>
    <row r="22" spans="1:12" s="4" customFormat="1" ht="15" customHeight="1" x14ac:dyDescent="0.2">
      <c r="A22" s="17" t="s">
        <v>31</v>
      </c>
      <c r="B22" s="431">
        <v>868.76</v>
      </c>
      <c r="C22" s="431">
        <v>880.9</v>
      </c>
      <c r="D22" s="431">
        <v>893.71</v>
      </c>
      <c r="E22" s="431">
        <v>897.29</v>
      </c>
      <c r="F22" s="431">
        <v>935.06</v>
      </c>
      <c r="G22" s="431">
        <v>966.03</v>
      </c>
      <c r="H22" s="431">
        <v>994.48</v>
      </c>
      <c r="I22" s="431">
        <v>1017.83</v>
      </c>
      <c r="J22" s="431">
        <v>1045.4000000000001</v>
      </c>
      <c r="K22" s="431">
        <v>1104.24</v>
      </c>
      <c r="L22" s="431">
        <v>1185.9000000000001</v>
      </c>
    </row>
    <row r="23" spans="1:12" s="20" customFormat="1" ht="15" customHeight="1" x14ac:dyDescent="0.2">
      <c r="A23" s="19" t="s">
        <v>32</v>
      </c>
      <c r="B23" s="432">
        <v>878.77</v>
      </c>
      <c r="C23" s="432">
        <v>884.4</v>
      </c>
      <c r="D23" s="432">
        <v>887.05</v>
      </c>
      <c r="E23" s="432">
        <v>894.61</v>
      </c>
      <c r="F23" s="432">
        <v>922.31</v>
      </c>
      <c r="G23" s="432">
        <v>963.93</v>
      </c>
      <c r="H23" s="432">
        <v>1002.21</v>
      </c>
      <c r="I23" s="432">
        <v>1032.4000000000001</v>
      </c>
      <c r="J23" s="432">
        <v>1081.24</v>
      </c>
      <c r="K23" s="432">
        <v>1127.4000000000001</v>
      </c>
      <c r="L23" s="432">
        <v>1214.08</v>
      </c>
    </row>
    <row r="24" spans="1:12" s="4" customFormat="1" ht="15" customHeight="1" x14ac:dyDescent="0.2">
      <c r="A24" s="21" t="s">
        <v>137</v>
      </c>
      <c r="B24" s="88"/>
      <c r="D24" s="88"/>
      <c r="E24" s="88"/>
      <c r="F24" s="88"/>
      <c r="G24" s="88"/>
      <c r="H24" s="88"/>
      <c r="I24" s="88"/>
      <c r="J24" s="88"/>
      <c r="K24" s="88"/>
      <c r="L24" s="88"/>
    </row>
    <row r="25" spans="1:12" s="4" customFormat="1" ht="21.75" customHeight="1" x14ac:dyDescent="0.2">
      <c r="A25" s="488" t="s">
        <v>100</v>
      </c>
      <c r="B25" s="488"/>
      <c r="C25" s="488"/>
      <c r="D25" s="488"/>
      <c r="E25" s="488"/>
      <c r="F25" s="488"/>
      <c r="G25" s="488"/>
      <c r="H25" s="488"/>
      <c r="I25" s="488"/>
      <c r="J25" s="488"/>
      <c r="K25" s="488"/>
      <c r="L25" s="488"/>
    </row>
  </sheetData>
  <mergeCells count="2">
    <mergeCell ref="A25:L25"/>
    <mergeCell ref="A1:L1"/>
  </mergeCells>
  <phoneticPr fontId="17" type="noConversion"/>
  <conditionalFormatting sqref="A1 D2:D4 D24 A25:A1048576 E4:F4 D26:D1048576 A3 B7:F23 A2:B2 B24 B26:B1048576 A4:B23 C6:L6 M6:XFD1048576 M1:XFD4 C5:XFD5">
    <cfRule type="cellIs" dxfId="269" priority="31" operator="equal">
      <formula>0</formula>
    </cfRule>
  </conditionalFormatting>
  <conditionalFormatting sqref="A24">
    <cfRule type="cellIs" dxfId="268" priority="30" operator="equal">
      <formula>0</formula>
    </cfRule>
  </conditionalFormatting>
  <conditionalFormatting sqref="C24 C2:C4 C26:C1048576">
    <cfRule type="cellIs" dxfId="267" priority="28" operator="equal">
      <formula>0</formula>
    </cfRule>
  </conditionalFormatting>
  <conditionalFormatting sqref="F2:F3 F24 F26:F1048576">
    <cfRule type="cellIs" dxfId="266" priority="26" operator="equal">
      <formula>0</formula>
    </cfRule>
  </conditionalFormatting>
  <conditionalFormatting sqref="E2:E3 E24 E26:E1048576">
    <cfRule type="cellIs" dxfId="265" priority="24" operator="equal">
      <formula>0</formula>
    </cfRule>
  </conditionalFormatting>
  <conditionalFormatting sqref="G4 G7:G23">
    <cfRule type="cellIs" dxfId="264" priority="23" operator="equal">
      <formula>0</formula>
    </cfRule>
  </conditionalFormatting>
  <conditionalFormatting sqref="G2:G3 G24 G26:G1048576">
    <cfRule type="cellIs" dxfId="263" priority="22" operator="equal">
      <formula>0</formula>
    </cfRule>
  </conditionalFormatting>
  <conditionalFormatting sqref="H4 H7:H23">
    <cfRule type="cellIs" dxfId="262" priority="21" operator="equal">
      <formula>0</formula>
    </cfRule>
  </conditionalFormatting>
  <conditionalFormatting sqref="H2:H3 H24 H26:H1048576">
    <cfRule type="cellIs" dxfId="261" priority="20" operator="equal">
      <formula>0</formula>
    </cfRule>
  </conditionalFormatting>
  <conditionalFormatting sqref="I4 I7:I23">
    <cfRule type="cellIs" dxfId="260" priority="17" operator="equal">
      <formula>0</formula>
    </cfRule>
  </conditionalFormatting>
  <conditionalFormatting sqref="I2:I3 I24 I26:I1048576">
    <cfRule type="cellIs" dxfId="259" priority="16" operator="equal">
      <formula>0</formula>
    </cfRule>
  </conditionalFormatting>
  <conditionalFormatting sqref="J4 J7:J23">
    <cfRule type="cellIs" dxfId="258" priority="8" operator="equal">
      <formula>0</formula>
    </cfRule>
  </conditionalFormatting>
  <conditionalFormatting sqref="J2:J3 J24 J26:J1048576">
    <cfRule type="cellIs" dxfId="257" priority="7" operator="equal">
      <formula>0</formula>
    </cfRule>
  </conditionalFormatting>
  <conditionalFormatting sqref="K4 K7:K23">
    <cfRule type="cellIs" dxfId="256" priority="6" operator="equal">
      <formula>0</formula>
    </cfRule>
  </conditionalFormatting>
  <conditionalFormatting sqref="K2:K3 K24 K26:K1048576">
    <cfRule type="cellIs" dxfId="255" priority="5" operator="equal">
      <formula>0</formula>
    </cfRule>
  </conditionalFormatting>
  <conditionalFormatting sqref="L4 L7:L23">
    <cfRule type="cellIs" dxfId="254" priority="2" operator="equal">
      <formula>0</formula>
    </cfRule>
  </conditionalFormatting>
  <conditionalFormatting sqref="L2:L3 L24 L26:L1048576">
    <cfRule type="cellIs" dxfId="253" priority="1" operator="equal">
      <formula>0</formula>
    </cfRule>
  </conditionalFormatting>
  <printOptions horizontalCentered="1"/>
  <pageMargins left="0.27559055118110237" right="0.27559055118110237" top="1.7716535433070868" bottom="0.47244094488188981" header="0.19685039370078741" footer="0.19685039370078741"/>
  <pageSetup paperSize="9" orientation="portrait" r:id="rId1"/>
  <headerFooter>
    <oddHeader>&amp;C&amp;G</oddHeader>
  </headerFooter>
  <drawing r:id="rId2"/>
  <legacyDrawingHF r:id="rId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CDB126-F128-4CA1-9328-7A357B79214F}">
  <sheetPr>
    <tabColor rgb="FFA50021"/>
    <pageSetUpPr fitToPage="1"/>
  </sheetPr>
  <dimension ref="A1:GF35"/>
  <sheetViews>
    <sheetView showGridLines="0" workbookViewId="0">
      <selection sqref="A1:L1"/>
    </sheetView>
  </sheetViews>
  <sheetFormatPr defaultColWidth="9.140625" defaultRowHeight="15" customHeight="1" x14ac:dyDescent="0.2"/>
  <cols>
    <col min="1" max="1" width="23.5703125" style="80" customWidth="1"/>
    <col min="2" max="2" width="6.42578125" style="85" customWidth="1"/>
    <col min="3" max="12" width="6.42578125" style="80" customWidth="1"/>
    <col min="13" max="188" width="9.140625" style="80"/>
    <col min="189" max="16384" width="9.140625" style="8"/>
  </cols>
  <sheetData>
    <row r="1" spans="1:13" s="87" customFormat="1" ht="28.5" customHeight="1" x14ac:dyDescent="0.2">
      <c r="A1" s="477" t="s">
        <v>383</v>
      </c>
      <c r="B1" s="477"/>
      <c r="C1" s="477"/>
      <c r="D1" s="477"/>
      <c r="E1" s="477"/>
      <c r="F1" s="477"/>
      <c r="G1" s="477"/>
      <c r="H1" s="477"/>
      <c r="I1" s="477"/>
      <c r="J1" s="477"/>
      <c r="K1" s="477"/>
      <c r="L1" s="477"/>
    </row>
    <row r="2" spans="1:13" s="4" customFormat="1" ht="15" customHeight="1" x14ac:dyDescent="0.2">
      <c r="A2" s="11"/>
      <c r="B2" s="12"/>
    </row>
    <row r="3" spans="1:13" s="4" customFormat="1" ht="15" customHeight="1" x14ac:dyDescent="0.2">
      <c r="A3" s="13" t="s">
        <v>14</v>
      </c>
      <c r="C3" s="320"/>
      <c r="D3" s="320"/>
      <c r="E3" s="320"/>
      <c r="F3" s="320"/>
      <c r="G3" s="320"/>
      <c r="H3" s="320"/>
      <c r="I3" s="320"/>
      <c r="J3" s="320"/>
      <c r="K3" s="320"/>
      <c r="L3" s="320" t="s">
        <v>69</v>
      </c>
    </row>
    <row r="4" spans="1:13" s="4" customFormat="1" ht="28.5" customHeight="1" thickBot="1" x14ac:dyDescent="0.25">
      <c r="A4" s="15"/>
      <c r="B4" s="16">
        <v>2013</v>
      </c>
      <c r="C4" s="16">
        <v>2014</v>
      </c>
      <c r="D4" s="16">
        <v>2015</v>
      </c>
      <c r="E4" s="16">
        <v>2016</v>
      </c>
      <c r="F4" s="16">
        <v>2017</v>
      </c>
      <c r="G4" s="16">
        <v>2018</v>
      </c>
      <c r="H4" s="16">
        <v>2019</v>
      </c>
      <c r="I4" s="16">
        <v>2020</v>
      </c>
      <c r="J4" s="16">
        <v>2021</v>
      </c>
      <c r="K4" s="16">
        <v>2022</v>
      </c>
      <c r="L4" s="16">
        <v>2023</v>
      </c>
    </row>
    <row r="5" spans="1:13" s="4" customFormat="1" ht="20.25" customHeight="1" thickTop="1" x14ac:dyDescent="0.2">
      <c r="A5" s="112" t="s">
        <v>12</v>
      </c>
      <c r="B5" s="387">
        <v>1093.82</v>
      </c>
      <c r="C5" s="387">
        <v>1093.21</v>
      </c>
      <c r="D5" s="387">
        <v>1096.6600000000001</v>
      </c>
      <c r="E5" s="387">
        <v>1107.8599999999999</v>
      </c>
      <c r="F5" s="387">
        <v>1133.3399999999999</v>
      </c>
      <c r="G5" s="387">
        <v>1170.25</v>
      </c>
      <c r="H5" s="387">
        <v>1209.94</v>
      </c>
      <c r="I5" s="387">
        <v>1250.75</v>
      </c>
      <c r="J5" s="387">
        <v>1294.1099999999999</v>
      </c>
      <c r="K5" s="387">
        <v>1368</v>
      </c>
      <c r="L5" s="387">
        <v>1466.66</v>
      </c>
      <c r="M5" s="114"/>
    </row>
    <row r="6" spans="1:13" s="4" customFormat="1" ht="20.25" customHeight="1" x14ac:dyDescent="0.2">
      <c r="A6" s="17" t="s">
        <v>209</v>
      </c>
      <c r="B6" s="290">
        <v>963.43</v>
      </c>
      <c r="C6" s="290">
        <v>967.2</v>
      </c>
      <c r="D6" s="290">
        <v>975.01</v>
      </c>
      <c r="E6" s="290">
        <v>986.93</v>
      </c>
      <c r="F6" s="290">
        <v>1015.58</v>
      </c>
      <c r="G6" s="290">
        <v>1056.5999999999999</v>
      </c>
      <c r="H6" s="290">
        <v>1100.44</v>
      </c>
      <c r="I6" s="290">
        <v>1145.23</v>
      </c>
      <c r="J6" s="290">
        <v>1187.19</v>
      </c>
      <c r="K6" s="290">
        <v>1253.46</v>
      </c>
      <c r="L6" s="290">
        <v>1348.66</v>
      </c>
    </row>
    <row r="7" spans="1:13" s="4" customFormat="1" ht="15" customHeight="1" x14ac:dyDescent="0.2">
      <c r="A7" s="339" t="s">
        <v>210</v>
      </c>
      <c r="B7" s="369">
        <v>878.85</v>
      </c>
      <c r="C7" s="369">
        <v>881.13</v>
      </c>
      <c r="D7" s="369">
        <v>895.53</v>
      </c>
      <c r="E7" s="369">
        <v>899.57</v>
      </c>
      <c r="F7" s="369">
        <v>950.1</v>
      </c>
      <c r="G7" s="369">
        <v>978.08</v>
      </c>
      <c r="H7" s="369">
        <v>1013.26</v>
      </c>
      <c r="I7" s="369">
        <v>1057.21</v>
      </c>
      <c r="J7" s="369">
        <v>1094.98</v>
      </c>
      <c r="K7" s="369">
        <v>1154.3399999999999</v>
      </c>
      <c r="L7" s="369">
        <v>1237.67</v>
      </c>
    </row>
    <row r="8" spans="1:13" s="4" customFormat="1" ht="15" customHeight="1" x14ac:dyDescent="0.2">
      <c r="A8" s="339" t="s">
        <v>211</v>
      </c>
      <c r="B8" s="369">
        <v>891.92</v>
      </c>
      <c r="C8" s="369">
        <v>896.26</v>
      </c>
      <c r="D8" s="369">
        <v>899.93</v>
      </c>
      <c r="E8" s="369">
        <v>913.42</v>
      </c>
      <c r="F8" s="369">
        <v>948.41</v>
      </c>
      <c r="G8" s="369">
        <v>988.7</v>
      </c>
      <c r="H8" s="369">
        <v>1044.54</v>
      </c>
      <c r="I8" s="369">
        <v>1088.49</v>
      </c>
      <c r="J8" s="369">
        <v>1134.32</v>
      </c>
      <c r="K8" s="369">
        <v>1183.08</v>
      </c>
      <c r="L8" s="369">
        <v>1276.47</v>
      </c>
    </row>
    <row r="9" spans="1:13" s="4" customFormat="1" ht="15" customHeight="1" x14ac:dyDescent="0.2">
      <c r="A9" s="339" t="s">
        <v>212</v>
      </c>
      <c r="B9" s="369">
        <v>849.88</v>
      </c>
      <c r="C9" s="369">
        <v>860.01</v>
      </c>
      <c r="D9" s="369">
        <v>866.17</v>
      </c>
      <c r="E9" s="369">
        <v>883.04</v>
      </c>
      <c r="F9" s="369">
        <v>916.3</v>
      </c>
      <c r="G9" s="369">
        <v>952.13</v>
      </c>
      <c r="H9" s="369">
        <v>984.13</v>
      </c>
      <c r="I9" s="369">
        <v>1030.3399999999999</v>
      </c>
      <c r="J9" s="369">
        <v>1080.78</v>
      </c>
      <c r="K9" s="369">
        <v>1132.33</v>
      </c>
      <c r="L9" s="369">
        <v>1215.1300000000001</v>
      </c>
    </row>
    <row r="10" spans="1:13" s="4" customFormat="1" ht="15" customHeight="1" x14ac:dyDescent="0.2">
      <c r="A10" s="339" t="s">
        <v>213</v>
      </c>
      <c r="B10" s="369">
        <v>1074.18</v>
      </c>
      <c r="C10" s="369">
        <v>1075.96</v>
      </c>
      <c r="D10" s="369">
        <v>1084.73</v>
      </c>
      <c r="E10" s="369">
        <v>1095.5</v>
      </c>
      <c r="F10" s="369">
        <v>1118.23</v>
      </c>
      <c r="G10" s="369">
        <v>1164.5899999999999</v>
      </c>
      <c r="H10" s="369">
        <v>1208.1300000000001</v>
      </c>
      <c r="I10" s="369">
        <v>1257.1099999999999</v>
      </c>
      <c r="J10" s="369">
        <v>1301.06</v>
      </c>
      <c r="K10" s="369">
        <v>1378.56</v>
      </c>
      <c r="L10" s="369">
        <v>1480.08</v>
      </c>
    </row>
    <row r="11" spans="1:13" s="4" customFormat="1" ht="15" customHeight="1" x14ac:dyDescent="0.2">
      <c r="A11" s="339" t="s">
        <v>214</v>
      </c>
      <c r="B11" s="369">
        <v>803.28</v>
      </c>
      <c r="C11" s="369">
        <v>814.78</v>
      </c>
      <c r="D11" s="369">
        <v>810.7</v>
      </c>
      <c r="E11" s="369">
        <v>844.1</v>
      </c>
      <c r="F11" s="369">
        <v>919.39</v>
      </c>
      <c r="G11" s="369">
        <v>941.5</v>
      </c>
      <c r="H11" s="369">
        <v>954.21</v>
      </c>
      <c r="I11" s="369">
        <v>975.61</v>
      </c>
      <c r="J11" s="369">
        <v>995.06</v>
      </c>
      <c r="K11" s="369">
        <v>1043.3699999999999</v>
      </c>
      <c r="L11" s="369">
        <v>1128.21</v>
      </c>
    </row>
    <row r="12" spans="1:13" s="4" customFormat="1" ht="15" customHeight="1" x14ac:dyDescent="0.2">
      <c r="A12" s="339" t="s">
        <v>215</v>
      </c>
      <c r="B12" s="369">
        <v>758.82</v>
      </c>
      <c r="C12" s="369">
        <v>773.97</v>
      </c>
      <c r="D12" s="369">
        <v>781.94</v>
      </c>
      <c r="E12" s="369">
        <v>796.84</v>
      </c>
      <c r="F12" s="369">
        <v>821.23</v>
      </c>
      <c r="G12" s="369">
        <v>858.44</v>
      </c>
      <c r="H12" s="369">
        <v>898.09</v>
      </c>
      <c r="I12" s="369">
        <v>936.96</v>
      </c>
      <c r="J12" s="369">
        <v>980.68</v>
      </c>
      <c r="K12" s="369">
        <v>1026.1300000000001</v>
      </c>
      <c r="L12" s="369">
        <v>1107.17</v>
      </c>
    </row>
    <row r="13" spans="1:13" s="4" customFormat="1" ht="15" customHeight="1" x14ac:dyDescent="0.2">
      <c r="A13" s="339" t="s">
        <v>216</v>
      </c>
      <c r="B13" s="369">
        <v>874.98</v>
      </c>
      <c r="C13" s="369">
        <v>878.1</v>
      </c>
      <c r="D13" s="369">
        <v>887.03</v>
      </c>
      <c r="E13" s="369">
        <v>882.6</v>
      </c>
      <c r="F13" s="369">
        <v>899.6</v>
      </c>
      <c r="G13" s="369">
        <v>936.21</v>
      </c>
      <c r="H13" s="369">
        <v>971.09</v>
      </c>
      <c r="I13" s="369">
        <v>993.68</v>
      </c>
      <c r="J13" s="369">
        <v>1031.52</v>
      </c>
      <c r="K13" s="369">
        <v>1089.0999999999999</v>
      </c>
      <c r="L13" s="369">
        <v>1168.78</v>
      </c>
    </row>
    <row r="14" spans="1:13" s="4" customFormat="1" ht="15" customHeight="1" x14ac:dyDescent="0.2">
      <c r="A14" s="339" t="s">
        <v>217</v>
      </c>
      <c r="B14" s="369">
        <v>837.58</v>
      </c>
      <c r="C14" s="369">
        <v>834.9</v>
      </c>
      <c r="D14" s="369">
        <v>845.13</v>
      </c>
      <c r="E14" s="369">
        <v>868.28</v>
      </c>
      <c r="F14" s="369">
        <v>890.97</v>
      </c>
      <c r="G14" s="369">
        <v>918.08</v>
      </c>
      <c r="H14" s="369">
        <v>953.02</v>
      </c>
      <c r="I14" s="369">
        <v>988.17</v>
      </c>
      <c r="J14" s="369">
        <v>1021.88</v>
      </c>
      <c r="K14" s="369">
        <v>1066.68</v>
      </c>
      <c r="L14" s="369">
        <v>1149.46</v>
      </c>
    </row>
    <row r="15" spans="1:13" s="4" customFormat="1" ht="15" customHeight="1" x14ac:dyDescent="0.2">
      <c r="A15" s="17" t="s">
        <v>218</v>
      </c>
      <c r="B15" s="290">
        <v>945.21</v>
      </c>
      <c r="C15" s="290">
        <v>949.89</v>
      </c>
      <c r="D15" s="290">
        <v>956.66</v>
      </c>
      <c r="E15" s="290">
        <v>972.23</v>
      </c>
      <c r="F15" s="290">
        <v>1002.79</v>
      </c>
      <c r="G15" s="290">
        <v>1042.94</v>
      </c>
      <c r="H15" s="290">
        <v>1082.1199999999999</v>
      </c>
      <c r="I15" s="290">
        <v>1113.26</v>
      </c>
      <c r="J15" s="290">
        <v>1157.6300000000001</v>
      </c>
      <c r="K15" s="290">
        <v>1218.07</v>
      </c>
      <c r="L15" s="290">
        <v>1305.72</v>
      </c>
    </row>
    <row r="16" spans="1:13" s="4" customFormat="1" ht="15" customHeight="1" x14ac:dyDescent="0.2">
      <c r="A16" s="339" t="s">
        <v>219</v>
      </c>
      <c r="B16" s="369">
        <v>985.34</v>
      </c>
      <c r="C16" s="369">
        <v>996.2</v>
      </c>
      <c r="D16" s="369">
        <v>1007.63</v>
      </c>
      <c r="E16" s="369">
        <v>1017.74</v>
      </c>
      <c r="F16" s="369">
        <v>1047.92</v>
      </c>
      <c r="G16" s="369">
        <v>1091.01</v>
      </c>
      <c r="H16" s="369">
        <v>1133.26</v>
      </c>
      <c r="I16" s="369">
        <v>1165.8699999999999</v>
      </c>
      <c r="J16" s="369">
        <v>1209.9100000000001</v>
      </c>
      <c r="K16" s="369">
        <v>1282.9000000000001</v>
      </c>
      <c r="L16" s="369">
        <v>1382.49</v>
      </c>
    </row>
    <row r="17" spans="1:12" s="4" customFormat="1" ht="15" customHeight="1" x14ac:dyDescent="0.2">
      <c r="A17" s="339" t="s">
        <v>220</v>
      </c>
      <c r="B17" s="369">
        <v>974.86</v>
      </c>
      <c r="C17" s="369">
        <v>963.48</v>
      </c>
      <c r="D17" s="369">
        <v>964.08</v>
      </c>
      <c r="E17" s="369">
        <v>988.14</v>
      </c>
      <c r="F17" s="369">
        <v>1015.53</v>
      </c>
      <c r="G17" s="369">
        <v>1052.5</v>
      </c>
      <c r="H17" s="369">
        <v>1093.1500000000001</v>
      </c>
      <c r="I17" s="369">
        <v>1119.46</v>
      </c>
      <c r="J17" s="369">
        <v>1167.5999999999999</v>
      </c>
      <c r="K17" s="369">
        <v>1223.82</v>
      </c>
      <c r="L17" s="369">
        <v>1319.21</v>
      </c>
    </row>
    <row r="18" spans="1:12" s="4" customFormat="1" ht="15" customHeight="1" x14ac:dyDescent="0.2">
      <c r="A18" s="339" t="s">
        <v>221</v>
      </c>
      <c r="B18" s="369">
        <v>979.24</v>
      </c>
      <c r="C18" s="369">
        <v>988.89</v>
      </c>
      <c r="D18" s="369">
        <v>997.9</v>
      </c>
      <c r="E18" s="369">
        <v>1012.22</v>
      </c>
      <c r="F18" s="369">
        <v>1043.69</v>
      </c>
      <c r="G18" s="369">
        <v>1087.48</v>
      </c>
      <c r="H18" s="369">
        <v>1121.98</v>
      </c>
      <c r="I18" s="369">
        <v>1150.1300000000001</v>
      </c>
      <c r="J18" s="369">
        <v>1194.01</v>
      </c>
      <c r="K18" s="369">
        <v>1251.2</v>
      </c>
      <c r="L18" s="369">
        <v>1326.74</v>
      </c>
    </row>
    <row r="19" spans="1:12" s="4" customFormat="1" ht="15" customHeight="1" x14ac:dyDescent="0.2">
      <c r="A19" s="339" t="s">
        <v>222</v>
      </c>
      <c r="B19" s="369">
        <v>898.96</v>
      </c>
      <c r="C19" s="369">
        <v>902.75</v>
      </c>
      <c r="D19" s="369">
        <v>906.45</v>
      </c>
      <c r="E19" s="369">
        <v>913.09</v>
      </c>
      <c r="F19" s="369">
        <v>943.87</v>
      </c>
      <c r="G19" s="369">
        <v>986.58</v>
      </c>
      <c r="H19" s="369">
        <v>1025.08</v>
      </c>
      <c r="I19" s="369">
        <v>1055.3900000000001</v>
      </c>
      <c r="J19" s="369">
        <v>1099.74</v>
      </c>
      <c r="K19" s="369">
        <v>1154.72</v>
      </c>
      <c r="L19" s="369">
        <v>1239.6199999999999</v>
      </c>
    </row>
    <row r="20" spans="1:12" s="4" customFormat="1" ht="15" customHeight="1" x14ac:dyDescent="0.2">
      <c r="A20" s="339" t="s">
        <v>223</v>
      </c>
      <c r="B20" s="369">
        <v>857.29</v>
      </c>
      <c r="C20" s="369">
        <v>861.23</v>
      </c>
      <c r="D20" s="369">
        <v>865.41</v>
      </c>
      <c r="E20" s="369">
        <v>884.32</v>
      </c>
      <c r="F20" s="369">
        <v>914.65</v>
      </c>
      <c r="G20" s="369">
        <v>943.51</v>
      </c>
      <c r="H20" s="369">
        <v>976.21</v>
      </c>
      <c r="I20" s="369">
        <v>1016.05</v>
      </c>
      <c r="J20" s="369">
        <v>1061.8900000000001</v>
      </c>
      <c r="K20" s="369">
        <v>1106.8499999999999</v>
      </c>
      <c r="L20" s="369">
        <v>1188.93</v>
      </c>
    </row>
    <row r="21" spans="1:12" s="4" customFormat="1" ht="15" customHeight="1" x14ac:dyDescent="0.2">
      <c r="A21" s="339" t="s">
        <v>224</v>
      </c>
      <c r="B21" s="369">
        <v>820</v>
      </c>
      <c r="C21" s="369">
        <v>837.86</v>
      </c>
      <c r="D21" s="369">
        <v>845.21</v>
      </c>
      <c r="E21" s="369">
        <v>863.35</v>
      </c>
      <c r="F21" s="369">
        <v>897.58</v>
      </c>
      <c r="G21" s="369">
        <v>934.82</v>
      </c>
      <c r="H21" s="369">
        <v>974.36</v>
      </c>
      <c r="I21" s="369">
        <v>1013.44</v>
      </c>
      <c r="J21" s="369">
        <v>1051.24</v>
      </c>
      <c r="K21" s="369">
        <v>1107.68</v>
      </c>
      <c r="L21" s="369">
        <v>1180.54</v>
      </c>
    </row>
    <row r="22" spans="1:12" s="4" customFormat="1" ht="15" customHeight="1" x14ac:dyDescent="0.2">
      <c r="A22" s="17" t="s">
        <v>225</v>
      </c>
      <c r="B22" s="290">
        <v>936.58</v>
      </c>
      <c r="C22" s="290">
        <v>941.8</v>
      </c>
      <c r="D22" s="290">
        <v>944.36</v>
      </c>
      <c r="E22" s="290">
        <v>955.71</v>
      </c>
      <c r="F22" s="290">
        <v>976.46</v>
      </c>
      <c r="G22" s="290">
        <v>1005.57</v>
      </c>
      <c r="H22" s="290">
        <v>1035.81</v>
      </c>
      <c r="I22" s="290">
        <v>1074.8599999999999</v>
      </c>
      <c r="J22" s="290">
        <v>1115.56</v>
      </c>
      <c r="K22" s="290">
        <v>1165.73</v>
      </c>
      <c r="L22" s="290">
        <v>1249.77</v>
      </c>
    </row>
    <row r="23" spans="1:12" s="20" customFormat="1" ht="15" customHeight="1" x14ac:dyDescent="0.2">
      <c r="A23" s="339" t="s">
        <v>226</v>
      </c>
      <c r="B23" s="369">
        <v>909.73</v>
      </c>
      <c r="C23" s="369">
        <v>919.7</v>
      </c>
      <c r="D23" s="369">
        <v>915.03</v>
      </c>
      <c r="E23" s="369">
        <v>937.13</v>
      </c>
      <c r="F23" s="369">
        <v>958.16</v>
      </c>
      <c r="G23" s="369">
        <v>984.69</v>
      </c>
      <c r="H23" s="369">
        <v>1019.34</v>
      </c>
      <c r="I23" s="369">
        <v>1061.1300000000001</v>
      </c>
      <c r="J23" s="369">
        <v>1106.76</v>
      </c>
      <c r="K23" s="369">
        <v>1152.3900000000001</v>
      </c>
      <c r="L23" s="369">
        <v>1237.75</v>
      </c>
    </row>
    <row r="24" spans="1:12" s="4" customFormat="1" ht="15" customHeight="1" x14ac:dyDescent="0.2">
      <c r="A24" s="339" t="s">
        <v>227</v>
      </c>
      <c r="B24" s="369">
        <v>949</v>
      </c>
      <c r="C24" s="369">
        <v>952.34</v>
      </c>
      <c r="D24" s="369">
        <v>957.84</v>
      </c>
      <c r="E24" s="369">
        <v>964.48</v>
      </c>
      <c r="F24" s="369">
        <v>993.59</v>
      </c>
      <c r="G24" s="369">
        <v>1030.6199999999999</v>
      </c>
      <c r="H24" s="369">
        <v>1063.3900000000001</v>
      </c>
      <c r="I24" s="369">
        <v>1099.6199999999999</v>
      </c>
      <c r="J24" s="369">
        <v>1126.71</v>
      </c>
      <c r="K24" s="369">
        <v>1175.72</v>
      </c>
      <c r="L24" s="369">
        <v>1259.29</v>
      </c>
    </row>
    <row r="25" spans="1:12" s="4" customFormat="1" ht="15" customHeight="1" x14ac:dyDescent="0.2">
      <c r="A25" s="339" t="s">
        <v>228</v>
      </c>
      <c r="B25" s="369">
        <v>965.95</v>
      </c>
      <c r="C25" s="369">
        <v>966.16</v>
      </c>
      <c r="D25" s="369">
        <v>977.93</v>
      </c>
      <c r="E25" s="369">
        <v>976.74</v>
      </c>
      <c r="F25" s="369">
        <v>989.34</v>
      </c>
      <c r="G25" s="369">
        <v>1016</v>
      </c>
      <c r="H25" s="369">
        <v>1037.32</v>
      </c>
      <c r="I25" s="369">
        <v>1075.1500000000001</v>
      </c>
      <c r="J25" s="369">
        <v>1120.1400000000001</v>
      </c>
      <c r="K25" s="369">
        <v>1178.0899999999999</v>
      </c>
      <c r="L25" s="369">
        <v>1260.73</v>
      </c>
    </row>
    <row r="26" spans="1:12" ht="15" customHeight="1" x14ac:dyDescent="0.2">
      <c r="A26" s="17" t="s">
        <v>229</v>
      </c>
      <c r="B26" s="290">
        <v>1427.96</v>
      </c>
      <c r="C26" s="290">
        <v>1421.25</v>
      </c>
      <c r="D26" s="290">
        <v>1420.24</v>
      </c>
      <c r="E26" s="290">
        <v>1424.28</v>
      </c>
      <c r="F26" s="290">
        <v>1447.51</v>
      </c>
      <c r="G26" s="290">
        <v>1480.76</v>
      </c>
      <c r="H26" s="290">
        <v>1518.6</v>
      </c>
      <c r="I26" s="290">
        <v>1558.34</v>
      </c>
      <c r="J26" s="290">
        <v>1609.14</v>
      </c>
      <c r="K26" s="290">
        <v>1705.14</v>
      </c>
      <c r="L26" s="290">
        <v>1817.17</v>
      </c>
    </row>
    <row r="27" spans="1:12" ht="15" customHeight="1" x14ac:dyDescent="0.2">
      <c r="A27" s="17" t="s">
        <v>230</v>
      </c>
      <c r="B27" s="290">
        <v>1134.6400000000001</v>
      </c>
      <c r="C27" s="290">
        <v>1132.8499999999999</v>
      </c>
      <c r="D27" s="290">
        <v>1148.9000000000001</v>
      </c>
      <c r="E27" s="290">
        <v>1180.1199999999999</v>
      </c>
      <c r="F27" s="290">
        <v>1199.6600000000001</v>
      </c>
      <c r="G27" s="290">
        <v>1208.21</v>
      </c>
      <c r="H27" s="290">
        <v>1239.43</v>
      </c>
      <c r="I27" s="290">
        <v>1283.04</v>
      </c>
      <c r="J27" s="290">
        <v>1296.72</v>
      </c>
      <c r="K27" s="290">
        <v>1361.01</v>
      </c>
      <c r="L27" s="290">
        <v>1433.11</v>
      </c>
    </row>
    <row r="28" spans="1:12" ht="15" customHeight="1" x14ac:dyDescent="0.2">
      <c r="A28" s="17" t="s">
        <v>231</v>
      </c>
      <c r="B28" s="290">
        <v>1008.37</v>
      </c>
      <c r="C28" s="290">
        <v>1002.5</v>
      </c>
      <c r="D28" s="290">
        <v>1002.63</v>
      </c>
      <c r="E28" s="290">
        <v>1008.46</v>
      </c>
      <c r="F28" s="290">
        <v>1030.52</v>
      </c>
      <c r="G28" s="290">
        <v>1069.43</v>
      </c>
      <c r="H28" s="290">
        <v>1083.6300000000001</v>
      </c>
      <c r="I28" s="290">
        <v>1124.75</v>
      </c>
      <c r="J28" s="290">
        <v>1171.17</v>
      </c>
      <c r="K28" s="290">
        <v>1225.05</v>
      </c>
      <c r="L28" s="290">
        <v>1326.13</v>
      </c>
    </row>
    <row r="29" spans="1:12" ht="15" customHeight="1" x14ac:dyDescent="0.2">
      <c r="A29" s="339" t="s">
        <v>232</v>
      </c>
      <c r="B29" s="369">
        <v>1182.1400000000001</v>
      </c>
      <c r="C29" s="369">
        <v>1155.58</v>
      </c>
      <c r="D29" s="369">
        <v>1137.03</v>
      </c>
      <c r="E29" s="369">
        <v>1131.0999999999999</v>
      </c>
      <c r="F29" s="369">
        <v>1142.95</v>
      </c>
      <c r="G29" s="369">
        <v>1184</v>
      </c>
      <c r="H29" s="369">
        <v>1165.44</v>
      </c>
      <c r="I29" s="369">
        <v>1206.6300000000001</v>
      </c>
      <c r="J29" s="369">
        <v>1232.3399999999999</v>
      </c>
      <c r="K29" s="369">
        <v>1283.29</v>
      </c>
      <c r="L29" s="369">
        <v>1419.88</v>
      </c>
    </row>
    <row r="30" spans="1:12" ht="15" customHeight="1" x14ac:dyDescent="0.2">
      <c r="A30" s="339" t="s">
        <v>233</v>
      </c>
      <c r="B30" s="369">
        <v>1021.51</v>
      </c>
      <c r="C30" s="369">
        <v>1016.33</v>
      </c>
      <c r="D30" s="369">
        <v>1025.9100000000001</v>
      </c>
      <c r="E30" s="369">
        <v>1026.24</v>
      </c>
      <c r="F30" s="369">
        <v>1053.33</v>
      </c>
      <c r="G30" s="369">
        <v>1104.1400000000001</v>
      </c>
      <c r="H30" s="369">
        <v>1129.81</v>
      </c>
      <c r="I30" s="369">
        <v>1166.3</v>
      </c>
      <c r="J30" s="369">
        <v>1237.79</v>
      </c>
      <c r="K30" s="369">
        <v>1284.96</v>
      </c>
      <c r="L30" s="369">
        <v>1401.29</v>
      </c>
    </row>
    <row r="31" spans="1:12" ht="15" customHeight="1" x14ac:dyDescent="0.2">
      <c r="A31" s="339" t="s">
        <v>234</v>
      </c>
      <c r="B31" s="369">
        <v>894.32</v>
      </c>
      <c r="C31" s="369">
        <v>897.83</v>
      </c>
      <c r="D31" s="369">
        <v>901.87</v>
      </c>
      <c r="E31" s="369">
        <v>915.42</v>
      </c>
      <c r="F31" s="369">
        <v>934.83</v>
      </c>
      <c r="G31" s="369">
        <v>968.23</v>
      </c>
      <c r="H31" s="369">
        <v>989.48</v>
      </c>
      <c r="I31" s="369">
        <v>1029.47</v>
      </c>
      <c r="J31" s="369">
        <v>1078.92</v>
      </c>
      <c r="K31" s="369">
        <v>1126.5999999999999</v>
      </c>
      <c r="L31" s="369">
        <v>1197.92</v>
      </c>
    </row>
    <row r="32" spans="1:12" ht="15" customHeight="1" x14ac:dyDescent="0.2">
      <c r="A32" s="339" t="s">
        <v>235</v>
      </c>
      <c r="B32" s="369">
        <v>955.21</v>
      </c>
      <c r="C32" s="369">
        <v>955.65</v>
      </c>
      <c r="D32" s="369">
        <v>956.12</v>
      </c>
      <c r="E32" s="369">
        <v>967.64</v>
      </c>
      <c r="F32" s="369">
        <v>992.35</v>
      </c>
      <c r="G32" s="369">
        <v>1020.7</v>
      </c>
      <c r="H32" s="369">
        <v>1045.47</v>
      </c>
      <c r="I32" s="369">
        <v>1086.77</v>
      </c>
      <c r="J32" s="369">
        <v>1127.29</v>
      </c>
      <c r="K32" s="369">
        <v>1190.57</v>
      </c>
      <c r="L32" s="369">
        <v>1271.71</v>
      </c>
    </row>
    <row r="33" spans="1:12" ht="15" customHeight="1" x14ac:dyDescent="0.2">
      <c r="A33" s="19" t="s">
        <v>236</v>
      </c>
      <c r="B33" s="370">
        <v>930.97</v>
      </c>
      <c r="C33" s="370">
        <v>927.58</v>
      </c>
      <c r="D33" s="370">
        <v>926.13</v>
      </c>
      <c r="E33" s="370">
        <v>942.73</v>
      </c>
      <c r="F33" s="370">
        <v>968.19</v>
      </c>
      <c r="G33" s="370">
        <v>999.05</v>
      </c>
      <c r="H33" s="370">
        <v>1029.01</v>
      </c>
      <c r="I33" s="370">
        <v>1070.96</v>
      </c>
      <c r="J33" s="370">
        <v>1106.32</v>
      </c>
      <c r="K33" s="370">
        <v>1150.81</v>
      </c>
      <c r="L33" s="370">
        <v>1238.68</v>
      </c>
    </row>
    <row r="34" spans="1:12" ht="15" customHeight="1" x14ac:dyDescent="0.2">
      <c r="A34" s="207" t="s">
        <v>137</v>
      </c>
      <c r="B34" s="290"/>
      <c r="C34" s="139"/>
      <c r="D34" s="139"/>
      <c r="E34" s="139"/>
      <c r="F34" s="139"/>
      <c r="G34" s="139"/>
      <c r="H34" s="139"/>
      <c r="I34" s="139"/>
      <c r="J34" s="139"/>
      <c r="K34" s="139"/>
      <c r="L34" s="139"/>
    </row>
    <row r="35" spans="1:12" ht="15" customHeight="1" x14ac:dyDescent="0.2">
      <c r="A35" s="486" t="s">
        <v>129</v>
      </c>
      <c r="B35" s="486"/>
      <c r="C35" s="486"/>
      <c r="D35" s="486"/>
      <c r="E35" s="486"/>
      <c r="F35" s="486"/>
      <c r="G35" s="486"/>
      <c r="H35" s="486"/>
      <c r="I35" s="486"/>
      <c r="J35" s="486"/>
      <c r="K35" s="486"/>
      <c r="L35" s="486"/>
    </row>
  </sheetData>
  <mergeCells count="2">
    <mergeCell ref="A1:L1"/>
    <mergeCell ref="A35:L35"/>
  </mergeCells>
  <conditionalFormatting sqref="A1 D2:D3 D36:D1048576 A3 A2:B2 A36:B1048576 A4:B4 B34:C34 B7:K14 B5:L6 B16:K21 B15:L15 B23:K25 B22:L22 B29:K32 B26:L28 B33:L33 M1:XFD1048576">
    <cfRule type="cellIs" dxfId="252" priority="44" operator="equal">
      <formula>0</formula>
    </cfRule>
  </conditionalFormatting>
  <conditionalFormatting sqref="C2:C3 C36:C1048576">
    <cfRule type="cellIs" dxfId="251" priority="42" operator="equal">
      <formula>0</formula>
    </cfRule>
  </conditionalFormatting>
  <conditionalFormatting sqref="F2:F3 F36:F1048576">
    <cfRule type="cellIs" dxfId="250" priority="41" operator="equal">
      <formula>0</formula>
    </cfRule>
  </conditionalFormatting>
  <conditionalFormatting sqref="E2:E3 E36:E1048576">
    <cfRule type="cellIs" dxfId="249" priority="40" operator="equal">
      <formula>0</formula>
    </cfRule>
  </conditionalFormatting>
  <conditionalFormatting sqref="G2:G3 G36:G1048576">
    <cfRule type="cellIs" dxfId="248" priority="38" operator="equal">
      <formula>0</formula>
    </cfRule>
  </conditionalFormatting>
  <conditionalFormatting sqref="H2:H3 H36:H1048576">
    <cfRule type="cellIs" dxfId="247" priority="36" operator="equal">
      <formula>0</formula>
    </cfRule>
  </conditionalFormatting>
  <conditionalFormatting sqref="I2:I3 I36:I1048576">
    <cfRule type="cellIs" dxfId="246" priority="32" operator="equal">
      <formula>0</formula>
    </cfRule>
  </conditionalFormatting>
  <conditionalFormatting sqref="J2:J3 J36:J1048576">
    <cfRule type="cellIs" dxfId="245" priority="27" operator="equal">
      <formula>0</formula>
    </cfRule>
  </conditionalFormatting>
  <conditionalFormatting sqref="K2:K3 K36:K1048576">
    <cfRule type="cellIs" dxfId="244" priority="25" operator="equal">
      <formula>0</formula>
    </cfRule>
  </conditionalFormatting>
  <conditionalFormatting sqref="A35">
    <cfRule type="cellIs" dxfId="243" priority="24" operator="equal">
      <formula>0</formula>
    </cfRule>
  </conditionalFormatting>
  <conditionalFormatting sqref="A34">
    <cfRule type="cellIs" dxfId="242" priority="23" operator="equal">
      <formula>0</formula>
    </cfRule>
  </conditionalFormatting>
  <conditionalFormatting sqref="C4">
    <cfRule type="cellIs" dxfId="241" priority="22" operator="equal">
      <formula>0</formula>
    </cfRule>
  </conditionalFormatting>
  <conditionalFormatting sqref="F34">
    <cfRule type="cellIs" dxfId="240" priority="21" operator="equal">
      <formula>0</formula>
    </cfRule>
  </conditionalFormatting>
  <conditionalFormatting sqref="D34">
    <cfRule type="cellIs" dxfId="239" priority="20" operator="equal">
      <formula>0</formula>
    </cfRule>
  </conditionalFormatting>
  <conditionalFormatting sqref="D4:F4">
    <cfRule type="cellIs" dxfId="238" priority="19" operator="equal">
      <formula>0</formula>
    </cfRule>
  </conditionalFormatting>
  <conditionalFormatting sqref="E34">
    <cfRule type="cellIs" dxfId="237" priority="18" operator="equal">
      <formula>0</formula>
    </cfRule>
  </conditionalFormatting>
  <conditionalFormatting sqref="G34">
    <cfRule type="cellIs" dxfId="236" priority="17" operator="equal">
      <formula>0</formula>
    </cfRule>
  </conditionalFormatting>
  <conditionalFormatting sqref="G4">
    <cfRule type="cellIs" dxfId="235" priority="16" operator="equal">
      <formula>0</formula>
    </cfRule>
  </conditionalFormatting>
  <conditionalFormatting sqref="H34">
    <cfRule type="cellIs" dxfId="234" priority="15" operator="equal">
      <formula>0</formula>
    </cfRule>
  </conditionalFormatting>
  <conditionalFormatting sqref="H4">
    <cfRule type="cellIs" dxfId="233" priority="14" operator="equal">
      <formula>0</formula>
    </cfRule>
  </conditionalFormatting>
  <conditionalFormatting sqref="I34">
    <cfRule type="cellIs" dxfId="232" priority="13" operator="equal">
      <formula>0</formula>
    </cfRule>
  </conditionalFormatting>
  <conditionalFormatting sqref="I4">
    <cfRule type="cellIs" dxfId="231" priority="12" operator="equal">
      <formula>0</formula>
    </cfRule>
  </conditionalFormatting>
  <conditionalFormatting sqref="J34">
    <cfRule type="cellIs" dxfId="230" priority="11" operator="equal">
      <formula>0</formula>
    </cfRule>
  </conditionalFormatting>
  <conditionalFormatting sqref="J4">
    <cfRule type="cellIs" dxfId="229" priority="10" operator="equal">
      <formula>0</formula>
    </cfRule>
  </conditionalFormatting>
  <conditionalFormatting sqref="K34">
    <cfRule type="cellIs" dxfId="228" priority="9" operator="equal">
      <formula>0</formula>
    </cfRule>
  </conditionalFormatting>
  <conditionalFormatting sqref="K4">
    <cfRule type="cellIs" dxfId="227" priority="8" operator="equal">
      <formula>0</formula>
    </cfRule>
  </conditionalFormatting>
  <conditionalFormatting sqref="L7:L14 L16:L21 L23:L25 L29:L32">
    <cfRule type="cellIs" dxfId="226" priority="4" operator="equal">
      <formula>0</formula>
    </cfRule>
  </conditionalFormatting>
  <conditionalFormatting sqref="L2:L3 L36:L1048576">
    <cfRule type="cellIs" dxfId="225" priority="3" operator="equal">
      <formula>0</formula>
    </cfRule>
  </conditionalFormatting>
  <conditionalFormatting sqref="L34">
    <cfRule type="cellIs" dxfId="224" priority="2" operator="equal">
      <formula>0</formula>
    </cfRule>
  </conditionalFormatting>
  <conditionalFormatting sqref="L4">
    <cfRule type="cellIs" dxfId="223" priority="1" operator="equal">
      <formula>0</formula>
    </cfRule>
  </conditionalFormatting>
  <printOptions horizontalCentered="1"/>
  <pageMargins left="0.27559055118110237" right="0.27559055118110237" top="1.7716535433070868" bottom="0.47244094488188981" header="0.19685039370078741" footer="0.19685039370078741"/>
  <pageSetup paperSize="9" orientation="portrait" r:id="rId1"/>
  <headerFooter>
    <oddHeader>&amp;C&amp;G</oddHeader>
  </headerFooter>
  <drawing r:id="rId2"/>
  <legacyDrawingHF r:id="rId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Folha32">
    <tabColor rgb="FFA50021"/>
    <pageSetUpPr fitToPage="1"/>
  </sheetPr>
  <dimension ref="A1:N45"/>
  <sheetViews>
    <sheetView showGridLines="0" zoomScaleNormal="100" workbookViewId="0">
      <selection sqref="A1:M1"/>
    </sheetView>
  </sheetViews>
  <sheetFormatPr defaultColWidth="9.140625" defaultRowHeight="17.25" customHeight="1" x14ac:dyDescent="0.2"/>
  <cols>
    <col min="1" max="1" width="14.7109375" style="128" customWidth="1"/>
    <col min="2" max="2" width="2.7109375" style="137" customWidth="1"/>
    <col min="3" max="13" width="6.42578125" style="138" customWidth="1"/>
    <col min="14" max="16384" width="9.140625" style="128"/>
  </cols>
  <sheetData>
    <row r="1" spans="1:14" s="133" customFormat="1" ht="28.5" customHeight="1" x14ac:dyDescent="0.2">
      <c r="A1" s="477" t="s">
        <v>347</v>
      </c>
      <c r="B1" s="477"/>
      <c r="C1" s="477"/>
      <c r="D1" s="477"/>
      <c r="E1" s="477"/>
      <c r="F1" s="477"/>
      <c r="G1" s="477"/>
      <c r="H1" s="477"/>
      <c r="I1" s="477"/>
      <c r="J1" s="477"/>
      <c r="K1" s="477"/>
      <c r="L1" s="477"/>
      <c r="M1" s="477"/>
    </row>
    <row r="2" spans="1:14" s="134" customFormat="1" ht="15" customHeight="1" x14ac:dyDescent="0.2">
      <c r="A2" s="93"/>
      <c r="B2" s="93"/>
      <c r="C2" s="100"/>
      <c r="D2" s="100"/>
      <c r="E2" s="100"/>
      <c r="F2" s="100"/>
      <c r="G2" s="100"/>
      <c r="H2" s="100"/>
      <c r="I2" s="100"/>
      <c r="J2" s="100"/>
      <c r="K2" s="100"/>
      <c r="L2" s="100"/>
      <c r="M2" s="100"/>
    </row>
    <row r="3" spans="1:14" s="117" customFormat="1" ht="15" customHeight="1" x14ac:dyDescent="0.2">
      <c r="A3" s="66" t="s">
        <v>14</v>
      </c>
      <c r="B3" s="67"/>
      <c r="C3" s="179"/>
      <c r="D3" s="212"/>
      <c r="E3" s="209"/>
      <c r="F3" s="300"/>
      <c r="G3" s="255"/>
      <c r="H3" s="307"/>
      <c r="I3" s="320"/>
      <c r="J3" s="320"/>
      <c r="K3" s="320"/>
      <c r="L3" s="320"/>
      <c r="M3" s="320" t="s">
        <v>69</v>
      </c>
    </row>
    <row r="4" spans="1:14" s="118" customFormat="1" ht="28.5" customHeight="1" thickBot="1" x14ac:dyDescent="0.25">
      <c r="A4" s="68"/>
      <c r="B4" s="68"/>
      <c r="C4" s="68">
        <v>2013</v>
      </c>
      <c r="D4" s="68">
        <v>2014</v>
      </c>
      <c r="E4" s="68">
        <v>2015</v>
      </c>
      <c r="F4" s="68">
        <v>2016</v>
      </c>
      <c r="G4" s="68">
        <v>2017</v>
      </c>
      <c r="H4" s="68">
        <v>2018</v>
      </c>
      <c r="I4" s="68">
        <v>2019</v>
      </c>
      <c r="J4" s="68">
        <v>2020</v>
      </c>
      <c r="K4" s="68">
        <v>2021</v>
      </c>
      <c r="L4" s="68">
        <v>2022</v>
      </c>
      <c r="M4" s="68">
        <v>2023</v>
      </c>
    </row>
    <row r="5" spans="1:14" s="119" customFormat="1" ht="16.5" customHeight="1" thickTop="1" x14ac:dyDescent="0.2">
      <c r="A5" s="53" t="s">
        <v>12</v>
      </c>
      <c r="B5" s="53" t="s">
        <v>46</v>
      </c>
      <c r="C5" s="86">
        <v>1093.82</v>
      </c>
      <c r="D5" s="86">
        <v>1093.21</v>
      </c>
      <c r="E5" s="86">
        <v>1096.6600000000001</v>
      </c>
      <c r="F5" s="86">
        <v>1107.8599999999999</v>
      </c>
      <c r="G5" s="86">
        <v>1133.3399999999999</v>
      </c>
      <c r="H5" s="86">
        <v>1170.25</v>
      </c>
      <c r="I5" s="86">
        <v>1209.94</v>
      </c>
      <c r="J5" s="86">
        <v>1250.75</v>
      </c>
      <c r="K5" s="86">
        <v>1294.1099999999999</v>
      </c>
      <c r="L5" s="86">
        <v>1368</v>
      </c>
      <c r="M5" s="86">
        <v>1466.66</v>
      </c>
      <c r="N5" s="118"/>
    </row>
    <row r="6" spans="1:14" s="119" customFormat="1" ht="12.75" customHeight="1" x14ac:dyDescent="0.2">
      <c r="A6" s="53"/>
      <c r="B6" s="53" t="s">
        <v>54</v>
      </c>
      <c r="C6" s="86">
        <v>1209.21</v>
      </c>
      <c r="D6" s="86">
        <v>1203.32</v>
      </c>
      <c r="E6" s="86">
        <v>1207.76</v>
      </c>
      <c r="F6" s="86">
        <v>1215.1099999999999</v>
      </c>
      <c r="G6" s="86">
        <v>1236.8499999999999</v>
      </c>
      <c r="H6" s="86">
        <v>1273.99</v>
      </c>
      <c r="I6" s="86">
        <v>1312.43</v>
      </c>
      <c r="J6" s="86">
        <v>1349.35</v>
      </c>
      <c r="K6" s="86">
        <v>1395.7</v>
      </c>
      <c r="L6" s="86">
        <v>1476.2</v>
      </c>
      <c r="M6" s="86">
        <v>1577.33</v>
      </c>
    </row>
    <row r="7" spans="1:14" s="119" customFormat="1" ht="12.75" customHeight="1" x14ac:dyDescent="0.2">
      <c r="A7" s="53"/>
      <c r="B7" s="53" t="s">
        <v>55</v>
      </c>
      <c r="C7" s="86">
        <v>958.12</v>
      </c>
      <c r="D7" s="86">
        <v>963.12</v>
      </c>
      <c r="E7" s="86">
        <v>966.85</v>
      </c>
      <c r="F7" s="86">
        <v>982.49</v>
      </c>
      <c r="G7" s="86">
        <v>1011.02</v>
      </c>
      <c r="H7" s="86">
        <v>1046.5899999999999</v>
      </c>
      <c r="I7" s="86">
        <v>1086.97</v>
      </c>
      <c r="J7" s="86">
        <v>1130.8699999999999</v>
      </c>
      <c r="K7" s="86">
        <v>1172.08</v>
      </c>
      <c r="L7" s="86">
        <v>1237.52</v>
      </c>
      <c r="M7" s="86">
        <v>1332.02</v>
      </c>
    </row>
    <row r="8" spans="1:14" s="120" customFormat="1" ht="16.5" customHeight="1" x14ac:dyDescent="0.2">
      <c r="A8" s="55" t="s">
        <v>56</v>
      </c>
      <c r="B8" s="53" t="s">
        <v>46</v>
      </c>
      <c r="C8" s="86">
        <v>626.53</v>
      </c>
      <c r="D8" s="86">
        <v>752.91</v>
      </c>
      <c r="E8" s="86">
        <v>711.88</v>
      </c>
      <c r="F8" s="86">
        <v>759.21</v>
      </c>
      <c r="G8" s="86">
        <v>761.64</v>
      </c>
      <c r="H8" s="86">
        <v>775.74</v>
      </c>
      <c r="I8" s="86">
        <v>1016.76</v>
      </c>
      <c r="J8" s="86">
        <v>1233.5</v>
      </c>
      <c r="K8" s="86">
        <v>1171.6400000000001</v>
      </c>
      <c r="L8" s="86">
        <v>1142.0999999999999</v>
      </c>
      <c r="M8" s="86">
        <v>1193.83</v>
      </c>
    </row>
    <row r="9" spans="1:14" s="120" customFormat="1" ht="12.75" customHeight="1" x14ac:dyDescent="0.2">
      <c r="A9" s="56"/>
      <c r="B9" s="57" t="s">
        <v>54</v>
      </c>
      <c r="C9" s="433">
        <v>652.38</v>
      </c>
      <c r="D9" s="433">
        <v>837.34</v>
      </c>
      <c r="E9" s="433">
        <v>767.94</v>
      </c>
      <c r="F9" s="433">
        <v>814.54</v>
      </c>
      <c r="G9" s="433">
        <v>805.1</v>
      </c>
      <c r="H9" s="433">
        <v>813.3</v>
      </c>
      <c r="I9" s="433">
        <v>1105.51</v>
      </c>
      <c r="J9" s="433">
        <v>1339.07</v>
      </c>
      <c r="K9" s="433">
        <v>1291.68</v>
      </c>
      <c r="L9" s="433">
        <v>1255.19</v>
      </c>
      <c r="M9" s="433">
        <v>1290.02</v>
      </c>
    </row>
    <row r="10" spans="1:14" s="120" customFormat="1" ht="12.75" customHeight="1" x14ac:dyDescent="0.2">
      <c r="A10" s="55"/>
      <c r="B10" s="57" t="s">
        <v>55</v>
      </c>
      <c r="C10" s="433">
        <v>574.46</v>
      </c>
      <c r="D10" s="433">
        <v>590.63</v>
      </c>
      <c r="E10" s="433">
        <v>590.91999999999996</v>
      </c>
      <c r="F10" s="433">
        <v>620.16</v>
      </c>
      <c r="G10" s="433">
        <v>647.80999999999995</v>
      </c>
      <c r="H10" s="433">
        <v>696.86</v>
      </c>
      <c r="I10" s="433">
        <v>782.86</v>
      </c>
      <c r="J10" s="433">
        <v>744.24</v>
      </c>
      <c r="K10" s="433">
        <v>762.78</v>
      </c>
      <c r="L10" s="433">
        <v>833.07</v>
      </c>
      <c r="M10" s="433">
        <v>912.59</v>
      </c>
    </row>
    <row r="11" spans="1:14" s="120" customFormat="1" ht="16.5" customHeight="1" x14ac:dyDescent="0.2">
      <c r="A11" s="55" t="s">
        <v>57</v>
      </c>
      <c r="B11" s="53" t="s">
        <v>46</v>
      </c>
      <c r="C11" s="86">
        <v>715.26</v>
      </c>
      <c r="D11" s="86">
        <v>719.2</v>
      </c>
      <c r="E11" s="86">
        <v>733.69</v>
      </c>
      <c r="F11" s="86">
        <v>753.41</v>
      </c>
      <c r="G11" s="86">
        <v>788.29</v>
      </c>
      <c r="H11" s="86">
        <v>827.84</v>
      </c>
      <c r="I11" s="86">
        <v>871.35</v>
      </c>
      <c r="J11" s="86">
        <v>910.8</v>
      </c>
      <c r="K11" s="86">
        <v>948.81</v>
      </c>
      <c r="L11" s="86">
        <v>1015.84</v>
      </c>
      <c r="M11" s="86">
        <v>1100.3599999999999</v>
      </c>
    </row>
    <row r="12" spans="1:14" s="120" customFormat="1" ht="12.75" customHeight="1" x14ac:dyDescent="0.2">
      <c r="A12" s="56"/>
      <c r="B12" s="57" t="s">
        <v>54</v>
      </c>
      <c r="C12" s="433">
        <v>753.12</v>
      </c>
      <c r="D12" s="433">
        <v>752.86</v>
      </c>
      <c r="E12" s="433">
        <v>768.96</v>
      </c>
      <c r="F12" s="433">
        <v>785.59</v>
      </c>
      <c r="G12" s="433">
        <v>818.25</v>
      </c>
      <c r="H12" s="433">
        <v>858.87</v>
      </c>
      <c r="I12" s="433">
        <v>904.02</v>
      </c>
      <c r="J12" s="433">
        <v>939.89</v>
      </c>
      <c r="K12" s="433">
        <v>975.75</v>
      </c>
      <c r="L12" s="433">
        <v>1047.2</v>
      </c>
      <c r="M12" s="433">
        <v>1135</v>
      </c>
    </row>
    <row r="13" spans="1:14" s="120" customFormat="1" ht="12.75" customHeight="1" x14ac:dyDescent="0.2">
      <c r="A13" s="55"/>
      <c r="B13" s="57" t="s">
        <v>55</v>
      </c>
      <c r="C13" s="433">
        <v>666.16</v>
      </c>
      <c r="D13" s="433">
        <v>675</v>
      </c>
      <c r="E13" s="433">
        <v>688.01</v>
      </c>
      <c r="F13" s="433">
        <v>711.72</v>
      </c>
      <c r="G13" s="433">
        <v>749.37</v>
      </c>
      <c r="H13" s="433">
        <v>786.48</v>
      </c>
      <c r="I13" s="433">
        <v>827.95</v>
      </c>
      <c r="J13" s="433">
        <v>870.5</v>
      </c>
      <c r="K13" s="433">
        <v>912.9</v>
      </c>
      <c r="L13" s="433">
        <v>974.41</v>
      </c>
      <c r="M13" s="433">
        <v>1053.73</v>
      </c>
    </row>
    <row r="14" spans="1:14" s="120" customFormat="1" ht="16.5" customHeight="1" x14ac:dyDescent="0.2">
      <c r="A14" s="55" t="s">
        <v>58</v>
      </c>
      <c r="B14" s="53" t="s">
        <v>46</v>
      </c>
      <c r="C14" s="86">
        <v>865.89</v>
      </c>
      <c r="D14" s="86">
        <v>862.51</v>
      </c>
      <c r="E14" s="86">
        <v>871.58</v>
      </c>
      <c r="F14" s="86">
        <v>893.31</v>
      </c>
      <c r="G14" s="86">
        <v>935.65</v>
      </c>
      <c r="H14" s="86">
        <v>980.03</v>
      </c>
      <c r="I14" s="86">
        <v>1030.8599999999999</v>
      </c>
      <c r="J14" s="86">
        <v>1074.49</v>
      </c>
      <c r="K14" s="86">
        <v>1126.1199999999999</v>
      </c>
      <c r="L14" s="86">
        <v>1206.3499999999999</v>
      </c>
      <c r="M14" s="86">
        <v>1287.3499999999999</v>
      </c>
    </row>
    <row r="15" spans="1:14" s="120" customFormat="1" ht="12.75" customHeight="1" x14ac:dyDescent="0.2">
      <c r="A15" s="56"/>
      <c r="B15" s="57" t="s">
        <v>54</v>
      </c>
      <c r="C15" s="433">
        <v>906.41</v>
      </c>
      <c r="D15" s="433">
        <v>901.55</v>
      </c>
      <c r="E15" s="433">
        <v>917.1</v>
      </c>
      <c r="F15" s="433">
        <v>938.4</v>
      </c>
      <c r="G15" s="433">
        <v>982.93</v>
      </c>
      <c r="H15" s="433">
        <v>1028.6199999999999</v>
      </c>
      <c r="I15" s="433">
        <v>1078.1600000000001</v>
      </c>
      <c r="J15" s="433">
        <v>1116.2</v>
      </c>
      <c r="K15" s="433">
        <v>1172.81</v>
      </c>
      <c r="L15" s="433">
        <v>1256.52</v>
      </c>
      <c r="M15" s="433">
        <v>1332.6</v>
      </c>
    </row>
    <row r="16" spans="1:14" s="120" customFormat="1" ht="12.75" customHeight="1" x14ac:dyDescent="0.2">
      <c r="A16" s="55"/>
      <c r="B16" s="57" t="s">
        <v>55</v>
      </c>
      <c r="C16" s="433">
        <v>822.22</v>
      </c>
      <c r="D16" s="433">
        <v>819.39</v>
      </c>
      <c r="E16" s="433">
        <v>821.71</v>
      </c>
      <c r="F16" s="433">
        <v>843.24</v>
      </c>
      <c r="G16" s="433">
        <v>882.47</v>
      </c>
      <c r="H16" s="433">
        <v>924.75</v>
      </c>
      <c r="I16" s="433">
        <v>976.53</v>
      </c>
      <c r="J16" s="433">
        <v>1025.45</v>
      </c>
      <c r="K16" s="433">
        <v>1071.5999999999999</v>
      </c>
      <c r="L16" s="433">
        <v>1146.3900000000001</v>
      </c>
      <c r="M16" s="433">
        <v>1232.01</v>
      </c>
    </row>
    <row r="17" spans="1:13" s="120" customFormat="1" ht="16.5" customHeight="1" x14ac:dyDescent="0.2">
      <c r="A17" s="55" t="s">
        <v>59</v>
      </c>
      <c r="B17" s="53" t="s">
        <v>46</v>
      </c>
      <c r="C17" s="86">
        <v>997.83</v>
      </c>
      <c r="D17" s="86">
        <v>987.53</v>
      </c>
      <c r="E17" s="86">
        <v>991.06</v>
      </c>
      <c r="F17" s="86">
        <v>1003.61</v>
      </c>
      <c r="G17" s="86">
        <v>1034.78</v>
      </c>
      <c r="H17" s="86">
        <v>1081.3499999999999</v>
      </c>
      <c r="I17" s="86">
        <v>1135.05</v>
      </c>
      <c r="J17" s="86">
        <v>1176.05</v>
      </c>
      <c r="K17" s="86">
        <v>1234.8699999999999</v>
      </c>
      <c r="L17" s="86">
        <v>1319.28</v>
      </c>
      <c r="M17" s="86">
        <v>1414.1</v>
      </c>
    </row>
    <row r="18" spans="1:13" s="120" customFormat="1" ht="12.75" customHeight="1" x14ac:dyDescent="0.2">
      <c r="A18" s="56"/>
      <c r="B18" s="57" t="s">
        <v>54</v>
      </c>
      <c r="C18" s="433">
        <v>1053</v>
      </c>
      <c r="D18" s="433">
        <v>1036.99</v>
      </c>
      <c r="E18" s="433">
        <v>1043.9100000000001</v>
      </c>
      <c r="F18" s="433">
        <v>1054.6300000000001</v>
      </c>
      <c r="G18" s="433">
        <v>1089.0999999999999</v>
      </c>
      <c r="H18" s="433">
        <v>1145.51</v>
      </c>
      <c r="I18" s="433">
        <v>1199.1600000000001</v>
      </c>
      <c r="J18" s="433">
        <v>1236.27</v>
      </c>
      <c r="K18" s="433">
        <v>1297</v>
      </c>
      <c r="L18" s="433">
        <v>1382.69</v>
      </c>
      <c r="M18" s="433">
        <v>1478.18</v>
      </c>
    </row>
    <row r="19" spans="1:13" s="120" customFormat="1" ht="12.75" customHeight="1" x14ac:dyDescent="0.2">
      <c r="A19" s="55"/>
      <c r="B19" s="57" t="s">
        <v>55</v>
      </c>
      <c r="C19" s="433">
        <v>937.44</v>
      </c>
      <c r="D19" s="433">
        <v>932.62</v>
      </c>
      <c r="E19" s="433">
        <v>932.72</v>
      </c>
      <c r="F19" s="433">
        <v>946.64</v>
      </c>
      <c r="G19" s="433">
        <v>972.87</v>
      </c>
      <c r="H19" s="433">
        <v>1006.36</v>
      </c>
      <c r="I19" s="433">
        <v>1058.76</v>
      </c>
      <c r="J19" s="433">
        <v>1102.45</v>
      </c>
      <c r="K19" s="433">
        <v>1158.8900000000001</v>
      </c>
      <c r="L19" s="433">
        <v>1239.75</v>
      </c>
      <c r="M19" s="433">
        <v>1332.57</v>
      </c>
    </row>
    <row r="20" spans="1:13" s="120" customFormat="1" ht="16.5" customHeight="1" x14ac:dyDescent="0.2">
      <c r="A20" s="55" t="s">
        <v>60</v>
      </c>
      <c r="B20" s="53" t="s">
        <v>46</v>
      </c>
      <c r="C20" s="86">
        <v>1137.8699999999999</v>
      </c>
      <c r="D20" s="86">
        <v>1125.56</v>
      </c>
      <c r="E20" s="86">
        <v>1118.1500000000001</v>
      </c>
      <c r="F20" s="86">
        <v>1123.67</v>
      </c>
      <c r="G20" s="86">
        <v>1143.2</v>
      </c>
      <c r="H20" s="86">
        <v>1176.19</v>
      </c>
      <c r="I20" s="86">
        <v>1219.47</v>
      </c>
      <c r="J20" s="86">
        <v>1255.8699999999999</v>
      </c>
      <c r="K20" s="86">
        <v>1302.6099999999999</v>
      </c>
      <c r="L20" s="86">
        <v>1386.25</v>
      </c>
      <c r="M20" s="86">
        <v>1486.1</v>
      </c>
    </row>
    <row r="21" spans="1:13" s="120" customFormat="1" ht="12.75" customHeight="1" x14ac:dyDescent="0.2">
      <c r="A21" s="56"/>
      <c r="B21" s="57" t="s">
        <v>54</v>
      </c>
      <c r="C21" s="433">
        <v>1225.8</v>
      </c>
      <c r="D21" s="433">
        <v>1207.94</v>
      </c>
      <c r="E21" s="433">
        <v>1199.21</v>
      </c>
      <c r="F21" s="433">
        <v>1203.05</v>
      </c>
      <c r="G21" s="433">
        <v>1220.79</v>
      </c>
      <c r="H21" s="433">
        <v>1256.28</v>
      </c>
      <c r="I21" s="433">
        <v>1300.3599999999999</v>
      </c>
      <c r="J21" s="433">
        <v>1332.62</v>
      </c>
      <c r="K21" s="433">
        <v>1389.05</v>
      </c>
      <c r="L21" s="433">
        <v>1486.04</v>
      </c>
      <c r="M21" s="433">
        <v>1588.98</v>
      </c>
    </row>
    <row r="22" spans="1:13" s="120" customFormat="1" ht="12.75" customHeight="1" x14ac:dyDescent="0.2">
      <c r="A22" s="55"/>
      <c r="B22" s="57" t="s">
        <v>55</v>
      </c>
      <c r="C22" s="433">
        <v>1040.19</v>
      </c>
      <c r="D22" s="433">
        <v>1033.5899999999999</v>
      </c>
      <c r="E22" s="433">
        <v>1028.94</v>
      </c>
      <c r="F22" s="433">
        <v>1036.08</v>
      </c>
      <c r="G22" s="433">
        <v>1056.9100000000001</v>
      </c>
      <c r="H22" s="433">
        <v>1085.78</v>
      </c>
      <c r="I22" s="433">
        <v>1126.5999999999999</v>
      </c>
      <c r="J22" s="433">
        <v>1165.56</v>
      </c>
      <c r="K22" s="433">
        <v>1199.9100000000001</v>
      </c>
      <c r="L22" s="433">
        <v>1265.49</v>
      </c>
      <c r="M22" s="433">
        <v>1359.26</v>
      </c>
    </row>
    <row r="23" spans="1:13" s="120" customFormat="1" ht="16.5" customHeight="1" x14ac:dyDescent="0.2">
      <c r="A23" s="55" t="s">
        <v>61</v>
      </c>
      <c r="B23" s="53" t="s">
        <v>46</v>
      </c>
      <c r="C23" s="86">
        <v>1188.8900000000001</v>
      </c>
      <c r="D23" s="86">
        <v>1199.29</v>
      </c>
      <c r="E23" s="86">
        <v>1202.77</v>
      </c>
      <c r="F23" s="86">
        <v>1213.01</v>
      </c>
      <c r="G23" s="86">
        <v>1237.07</v>
      </c>
      <c r="H23" s="86">
        <v>1273.52</v>
      </c>
      <c r="I23" s="86">
        <v>1312.02</v>
      </c>
      <c r="J23" s="86">
        <v>1336.16</v>
      </c>
      <c r="K23" s="86">
        <v>1379.16</v>
      </c>
      <c r="L23" s="86">
        <v>1451.82</v>
      </c>
      <c r="M23" s="86">
        <v>1553.51</v>
      </c>
    </row>
    <row r="24" spans="1:13" s="120" customFormat="1" ht="12.75" customHeight="1" x14ac:dyDescent="0.2">
      <c r="A24" s="56"/>
      <c r="B24" s="57" t="s">
        <v>54</v>
      </c>
      <c r="C24" s="433">
        <v>1319.65</v>
      </c>
      <c r="D24" s="433">
        <v>1322.59</v>
      </c>
      <c r="E24" s="433">
        <v>1324.11</v>
      </c>
      <c r="F24" s="433">
        <v>1328.89</v>
      </c>
      <c r="G24" s="433">
        <v>1345.48</v>
      </c>
      <c r="H24" s="433">
        <v>1383.56</v>
      </c>
      <c r="I24" s="433">
        <v>1423.21</v>
      </c>
      <c r="J24" s="433">
        <v>1438.53</v>
      </c>
      <c r="K24" s="433">
        <v>1488.14</v>
      </c>
      <c r="L24" s="433">
        <v>1570.45</v>
      </c>
      <c r="M24" s="433">
        <v>1675.27</v>
      </c>
    </row>
    <row r="25" spans="1:13" s="120" customFormat="1" ht="12.75" customHeight="1" x14ac:dyDescent="0.2">
      <c r="A25" s="55"/>
      <c r="B25" s="57" t="s">
        <v>55</v>
      </c>
      <c r="C25" s="433">
        <v>1040.29</v>
      </c>
      <c r="D25" s="433">
        <v>1059.56</v>
      </c>
      <c r="E25" s="433">
        <v>1067.27</v>
      </c>
      <c r="F25" s="433">
        <v>1084.73</v>
      </c>
      <c r="G25" s="433">
        <v>1116.67</v>
      </c>
      <c r="H25" s="433">
        <v>1150.99</v>
      </c>
      <c r="I25" s="433">
        <v>1186.8499999999999</v>
      </c>
      <c r="J25" s="433">
        <v>1220.1400000000001</v>
      </c>
      <c r="K25" s="433">
        <v>1256.71</v>
      </c>
      <c r="L25" s="433">
        <v>1318.08</v>
      </c>
      <c r="M25" s="433">
        <v>1414.24</v>
      </c>
    </row>
    <row r="26" spans="1:13" s="120" customFormat="1" ht="16.5" customHeight="1" x14ac:dyDescent="0.2">
      <c r="A26" s="55" t="s">
        <v>62</v>
      </c>
      <c r="B26" s="53" t="s">
        <v>46</v>
      </c>
      <c r="C26" s="86">
        <v>1183.1500000000001</v>
      </c>
      <c r="D26" s="86">
        <v>1181.01</v>
      </c>
      <c r="E26" s="86">
        <v>1187.8800000000001</v>
      </c>
      <c r="F26" s="86">
        <v>1205.0899999999999</v>
      </c>
      <c r="G26" s="86">
        <v>1239.57</v>
      </c>
      <c r="H26" s="86">
        <v>1285.8</v>
      </c>
      <c r="I26" s="86">
        <v>1339.38</v>
      </c>
      <c r="J26" s="86">
        <v>1380.51</v>
      </c>
      <c r="K26" s="86">
        <v>1422.45</v>
      </c>
      <c r="L26" s="86">
        <v>1499.91</v>
      </c>
      <c r="M26" s="86">
        <v>1610.09</v>
      </c>
    </row>
    <row r="27" spans="1:13" s="120" customFormat="1" ht="12.75" customHeight="1" x14ac:dyDescent="0.2">
      <c r="A27" s="56"/>
      <c r="B27" s="57" t="s">
        <v>54</v>
      </c>
      <c r="C27" s="433">
        <v>1344.9</v>
      </c>
      <c r="D27" s="433">
        <v>1332.05</v>
      </c>
      <c r="E27" s="433">
        <v>1338.47</v>
      </c>
      <c r="F27" s="433">
        <v>1349.5</v>
      </c>
      <c r="G27" s="433">
        <v>1378.91</v>
      </c>
      <c r="H27" s="433">
        <v>1423.62</v>
      </c>
      <c r="I27" s="433">
        <v>1479.48</v>
      </c>
      <c r="J27" s="433">
        <v>1515.45</v>
      </c>
      <c r="K27" s="433">
        <v>1559.28</v>
      </c>
      <c r="L27" s="433">
        <v>1643.32</v>
      </c>
      <c r="M27" s="433">
        <v>1758.57</v>
      </c>
    </row>
    <row r="28" spans="1:13" s="120" customFormat="1" ht="12.75" customHeight="1" x14ac:dyDescent="0.2">
      <c r="A28" s="55"/>
      <c r="B28" s="57" t="s">
        <v>55</v>
      </c>
      <c r="C28" s="433">
        <v>993.84</v>
      </c>
      <c r="D28" s="433">
        <v>1005.13</v>
      </c>
      <c r="E28" s="433">
        <v>1015.23</v>
      </c>
      <c r="F28" s="433">
        <v>1040.28</v>
      </c>
      <c r="G28" s="433">
        <v>1079.45</v>
      </c>
      <c r="H28" s="433">
        <v>1127.3</v>
      </c>
      <c r="I28" s="433">
        <v>1178.1400000000001</v>
      </c>
      <c r="J28" s="433">
        <v>1225.22</v>
      </c>
      <c r="K28" s="433">
        <v>1268.3399999999999</v>
      </c>
      <c r="L28" s="433">
        <v>1339.65</v>
      </c>
      <c r="M28" s="433">
        <v>1444.15</v>
      </c>
    </row>
    <row r="29" spans="1:13" s="120" customFormat="1" ht="16.5" customHeight="1" x14ac:dyDescent="0.2">
      <c r="A29" s="55" t="s">
        <v>63</v>
      </c>
      <c r="B29" s="53" t="s">
        <v>46</v>
      </c>
      <c r="C29" s="86">
        <v>1196.1300000000001</v>
      </c>
      <c r="D29" s="86">
        <v>1190.3399999999999</v>
      </c>
      <c r="E29" s="86">
        <v>1189.6400000000001</v>
      </c>
      <c r="F29" s="86">
        <v>1198.54</v>
      </c>
      <c r="G29" s="86">
        <v>1218.03</v>
      </c>
      <c r="H29" s="86">
        <v>1252.93</v>
      </c>
      <c r="I29" s="86">
        <v>1283.5999999999999</v>
      </c>
      <c r="J29" s="86">
        <v>1324.32</v>
      </c>
      <c r="K29" s="86">
        <v>1369.01</v>
      </c>
      <c r="L29" s="86">
        <v>1457.11</v>
      </c>
      <c r="M29" s="86">
        <v>1577.03</v>
      </c>
    </row>
    <row r="30" spans="1:13" s="120" customFormat="1" ht="12.75" customHeight="1" x14ac:dyDescent="0.2">
      <c r="A30" s="56"/>
      <c r="B30" s="57" t="s">
        <v>54</v>
      </c>
      <c r="C30" s="433">
        <v>1371.77</v>
      </c>
      <c r="D30" s="433">
        <v>1362.31</v>
      </c>
      <c r="E30" s="433">
        <v>1359.58</v>
      </c>
      <c r="F30" s="433">
        <v>1361.4</v>
      </c>
      <c r="G30" s="433">
        <v>1373.4</v>
      </c>
      <c r="H30" s="433">
        <v>1404.54</v>
      </c>
      <c r="I30" s="433">
        <v>1430.18</v>
      </c>
      <c r="J30" s="433">
        <v>1468.57</v>
      </c>
      <c r="K30" s="433">
        <v>1515.09</v>
      </c>
      <c r="L30" s="433">
        <v>1615.19</v>
      </c>
      <c r="M30" s="433">
        <v>1743.83</v>
      </c>
    </row>
    <row r="31" spans="1:13" s="120" customFormat="1" ht="12.75" customHeight="1" x14ac:dyDescent="0.2">
      <c r="A31" s="55"/>
      <c r="B31" s="57" t="s">
        <v>55</v>
      </c>
      <c r="C31" s="433">
        <v>974.9</v>
      </c>
      <c r="D31" s="433">
        <v>975.55</v>
      </c>
      <c r="E31" s="433">
        <v>980.12</v>
      </c>
      <c r="F31" s="433">
        <v>999.21</v>
      </c>
      <c r="G31" s="433">
        <v>1027.31</v>
      </c>
      <c r="H31" s="433">
        <v>1067.1300000000001</v>
      </c>
      <c r="I31" s="433">
        <v>1105.46</v>
      </c>
      <c r="J31" s="433">
        <v>1148.5999999999999</v>
      </c>
      <c r="K31" s="433">
        <v>1196.0999999999999</v>
      </c>
      <c r="L31" s="433">
        <v>1272.17</v>
      </c>
      <c r="M31" s="433">
        <v>1383.68</v>
      </c>
    </row>
    <row r="32" spans="1:13" s="120" customFormat="1" ht="16.5" customHeight="1" x14ac:dyDescent="0.2">
      <c r="A32" s="55" t="s">
        <v>64</v>
      </c>
      <c r="B32" s="53" t="s">
        <v>46</v>
      </c>
      <c r="C32" s="86">
        <v>1260.48</v>
      </c>
      <c r="D32" s="86">
        <v>1243.7</v>
      </c>
      <c r="E32" s="86">
        <v>1231.83</v>
      </c>
      <c r="F32" s="86">
        <v>1222.26</v>
      </c>
      <c r="G32" s="86">
        <v>1222.04</v>
      </c>
      <c r="H32" s="86">
        <v>1243.21</v>
      </c>
      <c r="I32" s="86">
        <v>1254.19</v>
      </c>
      <c r="J32" s="86">
        <v>1291.3399999999999</v>
      </c>
      <c r="K32" s="86">
        <v>1322.84</v>
      </c>
      <c r="L32" s="86">
        <v>1391.44</v>
      </c>
      <c r="M32" s="86">
        <v>1501.07</v>
      </c>
    </row>
    <row r="33" spans="1:14" s="120" customFormat="1" ht="12.75" customHeight="1" x14ac:dyDescent="0.2">
      <c r="A33" s="56"/>
      <c r="B33" s="57" t="s">
        <v>54</v>
      </c>
      <c r="C33" s="433">
        <v>1449.67</v>
      </c>
      <c r="D33" s="433">
        <v>1421.03</v>
      </c>
      <c r="E33" s="433">
        <v>1403.84</v>
      </c>
      <c r="F33" s="433">
        <v>1388.66</v>
      </c>
      <c r="G33" s="433">
        <v>1378.05</v>
      </c>
      <c r="H33" s="433">
        <v>1397.96</v>
      </c>
      <c r="I33" s="433">
        <v>1408.16</v>
      </c>
      <c r="J33" s="433">
        <v>1443.49</v>
      </c>
      <c r="K33" s="433">
        <v>1472.73</v>
      </c>
      <c r="L33" s="433">
        <v>1554.15</v>
      </c>
      <c r="M33" s="433">
        <v>1671.26</v>
      </c>
    </row>
    <row r="34" spans="1:14" s="120" customFormat="1" ht="12.75" customHeight="1" x14ac:dyDescent="0.2">
      <c r="A34" s="55"/>
      <c r="B34" s="57" t="s">
        <v>55</v>
      </c>
      <c r="C34" s="433">
        <v>989.91</v>
      </c>
      <c r="D34" s="433">
        <v>997.43</v>
      </c>
      <c r="E34" s="433">
        <v>998.73</v>
      </c>
      <c r="F34" s="433">
        <v>1000.23</v>
      </c>
      <c r="G34" s="433">
        <v>1011.79</v>
      </c>
      <c r="H34" s="433">
        <v>1036.0999999999999</v>
      </c>
      <c r="I34" s="433">
        <v>1049.6400000000001</v>
      </c>
      <c r="J34" s="433">
        <v>1090.05</v>
      </c>
      <c r="K34" s="433">
        <v>1129.96</v>
      </c>
      <c r="L34" s="433">
        <v>1187.8900000000001</v>
      </c>
      <c r="M34" s="433">
        <v>1289.45</v>
      </c>
    </row>
    <row r="35" spans="1:14" s="120" customFormat="1" ht="16.5" customHeight="1" x14ac:dyDescent="0.2">
      <c r="A35" s="55" t="s">
        <v>65</v>
      </c>
      <c r="B35" s="53" t="s">
        <v>46</v>
      </c>
      <c r="C35" s="86">
        <v>1246.01</v>
      </c>
      <c r="D35" s="86">
        <v>1252.29</v>
      </c>
      <c r="E35" s="86">
        <v>1263.1199999999999</v>
      </c>
      <c r="F35" s="86">
        <v>1258.95</v>
      </c>
      <c r="G35" s="86">
        <v>1268.01</v>
      </c>
      <c r="H35" s="86">
        <v>1288.9000000000001</v>
      </c>
      <c r="I35" s="86">
        <v>1302.31</v>
      </c>
      <c r="J35" s="86">
        <v>1330.04</v>
      </c>
      <c r="K35" s="86">
        <v>1336.9</v>
      </c>
      <c r="L35" s="86">
        <v>1381.21</v>
      </c>
      <c r="M35" s="86">
        <v>1465.81</v>
      </c>
    </row>
    <row r="36" spans="1:14" s="120" customFormat="1" ht="12.75" customHeight="1" x14ac:dyDescent="0.2">
      <c r="A36" s="56"/>
      <c r="B36" s="57" t="s">
        <v>54</v>
      </c>
      <c r="C36" s="433">
        <v>1452.15</v>
      </c>
      <c r="D36" s="433">
        <v>1455.06</v>
      </c>
      <c r="E36" s="433">
        <v>1469.17</v>
      </c>
      <c r="F36" s="433">
        <v>1457.86</v>
      </c>
      <c r="G36" s="433">
        <v>1446.99</v>
      </c>
      <c r="H36" s="433">
        <v>1460.43</v>
      </c>
      <c r="I36" s="433">
        <v>1461.58</v>
      </c>
      <c r="J36" s="433">
        <v>1484.54</v>
      </c>
      <c r="K36" s="433">
        <v>1484.84</v>
      </c>
      <c r="L36" s="433">
        <v>1536.23</v>
      </c>
      <c r="M36" s="433">
        <v>1629.73</v>
      </c>
    </row>
    <row r="37" spans="1:14" s="120" customFormat="1" ht="12.75" customHeight="1" x14ac:dyDescent="0.2">
      <c r="A37" s="55"/>
      <c r="B37" s="57" t="s">
        <v>55</v>
      </c>
      <c r="C37" s="433">
        <v>941.49</v>
      </c>
      <c r="D37" s="433">
        <v>951.97</v>
      </c>
      <c r="E37" s="433">
        <v>961.12</v>
      </c>
      <c r="F37" s="433">
        <v>973.4</v>
      </c>
      <c r="G37" s="433">
        <v>1009.34</v>
      </c>
      <c r="H37" s="433">
        <v>1047.67</v>
      </c>
      <c r="I37" s="433">
        <v>1082.28</v>
      </c>
      <c r="J37" s="433">
        <v>1117.4100000000001</v>
      </c>
      <c r="K37" s="433">
        <v>1136.29</v>
      </c>
      <c r="L37" s="433">
        <v>1173.5</v>
      </c>
      <c r="M37" s="433">
        <v>1249.45</v>
      </c>
    </row>
    <row r="38" spans="1:14" s="211" customFormat="1" ht="16.5" customHeight="1" x14ac:dyDescent="0.2">
      <c r="A38" s="152" t="s">
        <v>68</v>
      </c>
      <c r="B38" s="210" t="s">
        <v>46</v>
      </c>
      <c r="C38" s="434">
        <v>1372.67</v>
      </c>
      <c r="D38" s="434">
        <v>1328.61</v>
      </c>
      <c r="E38" s="434">
        <v>1341.63</v>
      </c>
      <c r="F38" s="434">
        <v>1337.56</v>
      </c>
      <c r="G38" s="434">
        <v>1346.83</v>
      </c>
      <c r="H38" s="434">
        <v>1353.02</v>
      </c>
      <c r="I38" s="434">
        <v>1396.55</v>
      </c>
      <c r="J38" s="434">
        <v>1462.63</v>
      </c>
      <c r="K38" s="434">
        <v>1470.97</v>
      </c>
      <c r="L38" s="434">
        <v>1488.54</v>
      </c>
      <c r="M38" s="434">
        <v>1557.94</v>
      </c>
      <c r="N38" s="120"/>
    </row>
    <row r="39" spans="1:14" s="120" customFormat="1" ht="12.75" customHeight="1" x14ac:dyDescent="0.2">
      <c r="A39" s="56"/>
      <c r="B39" s="57" t="s">
        <v>54</v>
      </c>
      <c r="C39" s="433">
        <v>1552.87</v>
      </c>
      <c r="D39" s="433">
        <v>1528.66</v>
      </c>
      <c r="E39" s="433">
        <v>1547.17</v>
      </c>
      <c r="F39" s="433">
        <v>1537.86</v>
      </c>
      <c r="G39" s="433">
        <v>1547.82</v>
      </c>
      <c r="H39" s="433">
        <v>1534.46</v>
      </c>
      <c r="I39" s="433">
        <v>1560.37</v>
      </c>
      <c r="J39" s="433">
        <v>1639.16</v>
      </c>
      <c r="K39" s="433">
        <v>1631.35</v>
      </c>
      <c r="L39" s="433">
        <v>1636.3</v>
      </c>
      <c r="M39" s="433">
        <v>1696.46</v>
      </c>
    </row>
    <row r="40" spans="1:14" s="120" customFormat="1" ht="12.75" customHeight="1" x14ac:dyDescent="0.2">
      <c r="A40" s="55"/>
      <c r="B40" s="57" t="s">
        <v>55</v>
      </c>
      <c r="C40" s="433">
        <v>1027.83</v>
      </c>
      <c r="D40" s="433">
        <v>986.9</v>
      </c>
      <c r="E40" s="433">
        <v>1010.31</v>
      </c>
      <c r="F40" s="433">
        <v>1024.6099999999999</v>
      </c>
      <c r="G40" s="433">
        <v>1018.23</v>
      </c>
      <c r="H40" s="433">
        <v>1057.3800000000001</v>
      </c>
      <c r="I40" s="433">
        <v>1112.47</v>
      </c>
      <c r="J40" s="433">
        <v>1155.7</v>
      </c>
      <c r="K40" s="433">
        <v>1202</v>
      </c>
      <c r="L40" s="433">
        <v>1240.21</v>
      </c>
      <c r="M40" s="433">
        <v>1323.72</v>
      </c>
    </row>
    <row r="41" spans="1:14" s="120" customFormat="1" ht="16.5" customHeight="1" x14ac:dyDescent="0.2">
      <c r="A41" s="55" t="s">
        <v>13</v>
      </c>
      <c r="B41" s="53" t="s">
        <v>46</v>
      </c>
      <c r="C41" s="86">
        <v>1576.02</v>
      </c>
      <c r="D41" s="86">
        <v>1575.8</v>
      </c>
      <c r="E41" s="86">
        <v>1535.44</v>
      </c>
      <c r="F41" s="86">
        <v>1559.75</v>
      </c>
      <c r="G41" s="86">
        <v>1616.05</v>
      </c>
      <c r="H41" s="86">
        <v>1651.82</v>
      </c>
      <c r="I41" s="86">
        <v>1070.05</v>
      </c>
      <c r="J41" s="86">
        <v>1183.3900000000001</v>
      </c>
      <c r="K41" s="86">
        <v>1143.72</v>
      </c>
      <c r="L41" s="86">
        <v>1226.25</v>
      </c>
      <c r="M41" s="86">
        <v>765</v>
      </c>
    </row>
    <row r="42" spans="1:14" s="120" customFormat="1" ht="12.75" customHeight="1" x14ac:dyDescent="0.2">
      <c r="A42" s="58"/>
      <c r="B42" s="57" t="s">
        <v>54</v>
      </c>
      <c r="C42" s="433">
        <v>1743.48</v>
      </c>
      <c r="D42" s="433">
        <v>1777.61</v>
      </c>
      <c r="E42" s="433">
        <v>1696.32</v>
      </c>
      <c r="F42" s="433">
        <v>1736.81</v>
      </c>
      <c r="G42" s="433">
        <v>1791.32</v>
      </c>
      <c r="H42" s="433">
        <v>1833.13</v>
      </c>
      <c r="I42" s="433">
        <v>1099.3800000000001</v>
      </c>
      <c r="J42" s="433">
        <v>1212.5</v>
      </c>
      <c r="K42" s="433">
        <v>1180.2</v>
      </c>
      <c r="L42" s="433">
        <v>1283.81</v>
      </c>
      <c r="M42" s="433">
        <v>765</v>
      </c>
    </row>
    <row r="43" spans="1:14" s="120" customFormat="1" ht="12.75" customHeight="1" x14ac:dyDescent="0.2">
      <c r="A43" s="9"/>
      <c r="B43" s="59" t="s">
        <v>55</v>
      </c>
      <c r="C43" s="435">
        <v>1191.54</v>
      </c>
      <c r="D43" s="435">
        <v>1172.6099999999999</v>
      </c>
      <c r="E43" s="435">
        <v>1224.5999999999999</v>
      </c>
      <c r="F43" s="435">
        <v>1197.69</v>
      </c>
      <c r="G43" s="435">
        <v>1262.06</v>
      </c>
      <c r="H43" s="435">
        <v>1262.67</v>
      </c>
      <c r="I43" s="435">
        <v>1045.04</v>
      </c>
      <c r="J43" s="435">
        <v>1144.3</v>
      </c>
      <c r="K43" s="435">
        <v>1106.46</v>
      </c>
      <c r="L43" s="435">
        <v>1151.3499999999999</v>
      </c>
      <c r="M43" s="459" t="s">
        <v>381</v>
      </c>
    </row>
    <row r="44" spans="1:14" s="117" customFormat="1" ht="15" customHeight="1" x14ac:dyDescent="0.2">
      <c r="A44" s="21" t="s">
        <v>137</v>
      </c>
      <c r="B44" s="67"/>
      <c r="C44" s="52"/>
      <c r="D44" s="52"/>
      <c r="E44" s="86"/>
      <c r="F44" s="86"/>
      <c r="G44" s="86"/>
      <c r="H44" s="86"/>
      <c r="I44" s="86"/>
      <c r="J44" s="86"/>
      <c r="K44" s="86"/>
      <c r="L44" s="86"/>
      <c r="M44" s="86"/>
    </row>
    <row r="45" spans="1:14" s="117" customFormat="1" ht="23.25" customHeight="1" x14ac:dyDescent="0.2">
      <c r="A45" s="487" t="s">
        <v>6</v>
      </c>
      <c r="B45" s="487"/>
      <c r="C45" s="487"/>
      <c r="D45" s="487"/>
      <c r="E45" s="487"/>
      <c r="F45" s="487"/>
      <c r="G45" s="487"/>
      <c r="H45" s="487"/>
      <c r="I45" s="487"/>
      <c r="J45" s="487"/>
      <c r="K45" s="487"/>
      <c r="L45" s="487"/>
      <c r="M45" s="487"/>
    </row>
  </sheetData>
  <mergeCells count="2">
    <mergeCell ref="A1:M1"/>
    <mergeCell ref="A45:M45"/>
  </mergeCells>
  <phoneticPr fontId="17" type="noConversion"/>
  <conditionalFormatting sqref="A45 C3 A1 E44 N6:XFD1048576 N1:XFD4 A46:B1048576 A2:B4 B44 A12:G43 A6:M11 A5:XFD5">
    <cfRule type="cellIs" dxfId="222" priority="89" operator="equal">
      <formula>0</formula>
    </cfRule>
  </conditionalFormatting>
  <conditionalFormatting sqref="C2 C46:C1048576 C4">
    <cfRule type="cellIs" dxfId="221" priority="88" operator="equal">
      <formula>0</formula>
    </cfRule>
  </conditionalFormatting>
  <conditionalFormatting sqref="C44">
    <cfRule type="cellIs" dxfId="220" priority="87" operator="equal">
      <formula>0</formula>
    </cfRule>
  </conditionalFormatting>
  <conditionalFormatting sqref="A44">
    <cfRule type="cellIs" dxfId="219" priority="85" operator="equal">
      <formula>0</formula>
    </cfRule>
  </conditionalFormatting>
  <conditionalFormatting sqref="E3">
    <cfRule type="cellIs" dxfId="218" priority="84" operator="equal">
      <formula>0</formula>
    </cfRule>
  </conditionalFormatting>
  <conditionalFormatting sqref="E2 E46:E1048576 E4:G4">
    <cfRule type="cellIs" dxfId="217" priority="83" operator="equal">
      <formula>0</formula>
    </cfRule>
  </conditionalFormatting>
  <conditionalFormatting sqref="D3">
    <cfRule type="cellIs" dxfId="216" priority="76" operator="equal">
      <formula>0</formula>
    </cfRule>
  </conditionalFormatting>
  <conditionalFormatting sqref="D2 D46:D1048576 D4">
    <cfRule type="cellIs" dxfId="215" priority="75" operator="equal">
      <formula>0</formula>
    </cfRule>
  </conditionalFormatting>
  <conditionalFormatting sqref="D44">
    <cfRule type="cellIs" dxfId="214" priority="74" operator="equal">
      <formula>0</formula>
    </cfRule>
  </conditionalFormatting>
  <conditionalFormatting sqref="G44">
    <cfRule type="cellIs" dxfId="213" priority="68" operator="equal">
      <formula>0</formula>
    </cfRule>
  </conditionalFormatting>
  <conditionalFormatting sqref="G3">
    <cfRule type="cellIs" dxfId="212" priority="67" operator="equal">
      <formula>0</formula>
    </cfRule>
  </conditionalFormatting>
  <conditionalFormatting sqref="G2 G46:G1048576">
    <cfRule type="cellIs" dxfId="211" priority="66" operator="equal">
      <formula>0</formula>
    </cfRule>
  </conditionalFormatting>
  <conditionalFormatting sqref="F44">
    <cfRule type="cellIs" dxfId="210" priority="60" operator="equal">
      <formula>0</formula>
    </cfRule>
  </conditionalFormatting>
  <conditionalFormatting sqref="F3">
    <cfRule type="cellIs" dxfId="209" priority="59" operator="equal">
      <formula>0</formula>
    </cfRule>
  </conditionalFormatting>
  <conditionalFormatting sqref="F2 F46:F1048576">
    <cfRule type="cellIs" dxfId="208" priority="58" operator="equal">
      <formula>0</formula>
    </cfRule>
  </conditionalFormatting>
  <conditionalFormatting sqref="H12:H43">
    <cfRule type="cellIs" dxfId="207" priority="54" operator="equal">
      <formula>0</formula>
    </cfRule>
  </conditionalFormatting>
  <conditionalFormatting sqref="H4">
    <cfRule type="cellIs" dxfId="206" priority="53" operator="equal">
      <formula>0</formula>
    </cfRule>
  </conditionalFormatting>
  <conditionalFormatting sqref="H44">
    <cfRule type="cellIs" dxfId="205" priority="50" operator="equal">
      <formula>0</formula>
    </cfRule>
  </conditionalFormatting>
  <conditionalFormatting sqref="H3">
    <cfRule type="cellIs" dxfId="204" priority="49" operator="equal">
      <formula>0</formula>
    </cfRule>
  </conditionalFormatting>
  <conditionalFormatting sqref="H2 H46:H1048576">
    <cfRule type="cellIs" dxfId="203" priority="48" operator="equal">
      <formula>0</formula>
    </cfRule>
  </conditionalFormatting>
  <conditionalFormatting sqref="I12:I43">
    <cfRule type="cellIs" dxfId="202" priority="47" operator="equal">
      <formula>0</formula>
    </cfRule>
  </conditionalFormatting>
  <conditionalFormatting sqref="I4">
    <cfRule type="cellIs" dxfId="201" priority="46" operator="equal">
      <formula>0</formula>
    </cfRule>
  </conditionalFormatting>
  <conditionalFormatting sqref="I44">
    <cfRule type="cellIs" dxfId="200" priority="43" operator="equal">
      <formula>0</formula>
    </cfRule>
  </conditionalFormatting>
  <conditionalFormatting sqref="I3">
    <cfRule type="cellIs" dxfId="199" priority="42" operator="equal">
      <formula>0</formula>
    </cfRule>
  </conditionalFormatting>
  <conditionalFormatting sqref="I2 I46:I1048576">
    <cfRule type="cellIs" dxfId="198" priority="41" operator="equal">
      <formula>0</formula>
    </cfRule>
  </conditionalFormatting>
  <conditionalFormatting sqref="J12:J43">
    <cfRule type="cellIs" dxfId="197" priority="37" operator="equal">
      <formula>0</formula>
    </cfRule>
  </conditionalFormatting>
  <conditionalFormatting sqref="J4">
    <cfRule type="cellIs" dxfId="196" priority="36" operator="equal">
      <formula>0</formula>
    </cfRule>
  </conditionalFormatting>
  <conditionalFormatting sqref="J44">
    <cfRule type="cellIs" dxfId="195" priority="33" operator="equal">
      <formula>0</formula>
    </cfRule>
  </conditionalFormatting>
  <conditionalFormatting sqref="J3">
    <cfRule type="cellIs" dxfId="194" priority="32" operator="equal">
      <formula>0</formula>
    </cfRule>
  </conditionalFormatting>
  <conditionalFormatting sqref="J2 J46:J1048576">
    <cfRule type="cellIs" dxfId="193" priority="31" operator="equal">
      <formula>0</formula>
    </cfRule>
  </conditionalFormatting>
  <conditionalFormatting sqref="K12:K43">
    <cfRule type="cellIs" dxfId="192" priority="23" operator="equal">
      <formula>0</formula>
    </cfRule>
  </conditionalFormatting>
  <conditionalFormatting sqref="K4">
    <cfRule type="cellIs" dxfId="191" priority="22" operator="equal">
      <formula>0</formula>
    </cfRule>
  </conditionalFormatting>
  <conditionalFormatting sqref="K44">
    <cfRule type="cellIs" dxfId="190" priority="19" operator="equal">
      <formula>0</formula>
    </cfRule>
  </conditionalFormatting>
  <conditionalFormatting sqref="K3">
    <cfRule type="cellIs" dxfId="189" priority="18" operator="equal">
      <formula>0</formula>
    </cfRule>
  </conditionalFormatting>
  <conditionalFormatting sqref="K2 K46:K1048576">
    <cfRule type="cellIs" dxfId="188" priority="17" operator="equal">
      <formula>0</formula>
    </cfRule>
  </conditionalFormatting>
  <conditionalFormatting sqref="L12:L43">
    <cfRule type="cellIs" dxfId="187" priority="16" operator="equal">
      <formula>0</formula>
    </cfRule>
  </conditionalFormatting>
  <conditionalFormatting sqref="L4">
    <cfRule type="cellIs" dxfId="186" priority="15" operator="equal">
      <formula>0</formula>
    </cfRule>
  </conditionalFormatting>
  <conditionalFormatting sqref="L44">
    <cfRule type="cellIs" dxfId="185" priority="12" operator="equal">
      <formula>0</formula>
    </cfRule>
  </conditionalFormatting>
  <conditionalFormatting sqref="L3">
    <cfRule type="cellIs" dxfId="184" priority="11" operator="equal">
      <formula>0</formula>
    </cfRule>
  </conditionalFormatting>
  <conditionalFormatting sqref="L2 L46:L1048576">
    <cfRule type="cellIs" dxfId="183" priority="10" operator="equal">
      <formula>0</formula>
    </cfRule>
  </conditionalFormatting>
  <conditionalFormatting sqref="M12:M43">
    <cfRule type="cellIs" dxfId="182" priority="7" operator="equal">
      <formula>0</formula>
    </cfRule>
  </conditionalFormatting>
  <conditionalFormatting sqref="M4">
    <cfRule type="cellIs" dxfId="181" priority="6" operator="equal">
      <formula>0</formula>
    </cfRule>
  </conditionalFormatting>
  <conditionalFormatting sqref="M44">
    <cfRule type="cellIs" dxfId="180" priority="3" operator="equal">
      <formula>0</formula>
    </cfRule>
  </conditionalFormatting>
  <conditionalFormatting sqref="M3">
    <cfRule type="cellIs" dxfId="179" priority="2" operator="equal">
      <formula>0</formula>
    </cfRule>
  </conditionalFormatting>
  <conditionalFormatting sqref="M2 M46:M1048576">
    <cfRule type="cellIs" dxfId="178" priority="1" operator="equal">
      <formula>0</formula>
    </cfRule>
  </conditionalFormatting>
  <printOptions horizontalCentered="1"/>
  <pageMargins left="0.27559055118110237" right="0.27559055118110237" top="1.7716535433070868" bottom="0.47244094488188981" header="0.19685039370078741" footer="0.19685039370078741"/>
  <pageSetup paperSize="9" orientation="portrait" r:id="rId1"/>
  <headerFooter>
    <oddHeader>&amp;C&amp;G</oddHeader>
  </headerFooter>
  <drawing r:id="rId2"/>
  <legacyDrawingHF r:id="rId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Folha33">
    <tabColor rgb="FFA50021"/>
    <pageSetUpPr fitToPage="1"/>
  </sheetPr>
  <dimension ref="A1:GM33"/>
  <sheetViews>
    <sheetView showGridLines="0" workbookViewId="0">
      <selection sqref="A1:M1"/>
    </sheetView>
  </sheetViews>
  <sheetFormatPr defaultColWidth="9.140625" defaultRowHeight="11.25" x14ac:dyDescent="0.2"/>
  <cols>
    <col min="1" max="1" width="24.5703125" style="128" customWidth="1"/>
    <col min="2" max="2" width="2.140625" style="137" customWidth="1"/>
    <col min="3" max="13" width="6.42578125" style="128" customWidth="1"/>
    <col min="14" max="195" width="9.140625" style="128"/>
    <col min="196" max="16384" width="9.140625" style="29"/>
  </cols>
  <sheetData>
    <row r="1" spans="1:14" s="116" customFormat="1" ht="28.5" customHeight="1" x14ac:dyDescent="0.2">
      <c r="A1" s="496" t="s">
        <v>346</v>
      </c>
      <c r="B1" s="496"/>
      <c r="C1" s="496"/>
      <c r="D1" s="496"/>
      <c r="E1" s="496"/>
      <c r="F1" s="496"/>
      <c r="G1" s="496"/>
      <c r="H1" s="496"/>
      <c r="I1" s="496"/>
      <c r="J1" s="496"/>
      <c r="K1" s="496"/>
      <c r="L1" s="496"/>
      <c r="M1" s="496"/>
    </row>
    <row r="2" spans="1:14" s="117" customFormat="1" ht="14.25" customHeight="1" x14ac:dyDescent="0.2">
      <c r="A2" s="66"/>
      <c r="B2" s="42"/>
      <c r="C2" s="66"/>
      <c r="D2" s="66"/>
      <c r="E2" s="66"/>
      <c r="F2" s="66"/>
      <c r="G2" s="66"/>
      <c r="H2" s="66"/>
      <c r="I2" s="66"/>
      <c r="J2" s="66"/>
      <c r="K2" s="66"/>
      <c r="L2" s="66"/>
      <c r="M2" s="66"/>
    </row>
    <row r="3" spans="1:14" s="117" customFormat="1" ht="14.25" customHeight="1" x14ac:dyDescent="0.2">
      <c r="A3" s="66" t="s">
        <v>14</v>
      </c>
      <c r="B3" s="42"/>
      <c r="C3" s="179"/>
      <c r="D3" s="212"/>
      <c r="E3" s="209"/>
      <c r="F3" s="300"/>
      <c r="G3" s="255"/>
      <c r="H3" s="307"/>
      <c r="I3" s="320"/>
      <c r="J3" s="320"/>
      <c r="K3" s="320"/>
      <c r="L3" s="320"/>
      <c r="M3" s="320" t="s">
        <v>69</v>
      </c>
    </row>
    <row r="4" spans="1:14" s="117" customFormat="1" ht="28.5" customHeight="1" thickBot="1" x14ac:dyDescent="0.25">
      <c r="A4" s="43"/>
      <c r="B4" s="81"/>
      <c r="C4" s="43">
        <v>2013</v>
      </c>
      <c r="D4" s="43">
        <v>2014</v>
      </c>
      <c r="E4" s="43">
        <v>2015</v>
      </c>
      <c r="F4" s="43">
        <v>2016</v>
      </c>
      <c r="G4" s="43">
        <v>2017</v>
      </c>
      <c r="H4" s="43">
        <v>2018</v>
      </c>
      <c r="I4" s="43">
        <v>2019</v>
      </c>
      <c r="J4" s="43">
        <v>2020</v>
      </c>
      <c r="K4" s="43">
        <v>2021</v>
      </c>
      <c r="L4" s="43">
        <v>2022</v>
      </c>
      <c r="M4" s="43">
        <v>2023</v>
      </c>
    </row>
    <row r="5" spans="1:14" s="117" customFormat="1" ht="20.25" customHeight="1" thickTop="1" x14ac:dyDescent="0.2">
      <c r="A5" s="64" t="s">
        <v>12</v>
      </c>
      <c r="B5" s="64" t="s">
        <v>46</v>
      </c>
      <c r="C5" s="436">
        <v>1093.82</v>
      </c>
      <c r="D5" s="436">
        <v>1093.21</v>
      </c>
      <c r="E5" s="436">
        <v>1096.6600000000001</v>
      </c>
      <c r="F5" s="436">
        <v>1107.8599999999999</v>
      </c>
      <c r="G5" s="436">
        <v>1133.3399999999999</v>
      </c>
      <c r="H5" s="436">
        <v>1170.25</v>
      </c>
      <c r="I5" s="436">
        <v>1209.94</v>
      </c>
      <c r="J5" s="436">
        <v>1250.75</v>
      </c>
      <c r="K5" s="436">
        <v>1294.1099999999999</v>
      </c>
      <c r="L5" s="436">
        <v>1368</v>
      </c>
      <c r="M5" s="436">
        <v>1466.66</v>
      </c>
    </row>
    <row r="6" spans="1:14" s="117" customFormat="1" ht="15" customHeight="1" x14ac:dyDescent="0.2">
      <c r="A6" s="66"/>
      <c r="B6" s="64" t="s">
        <v>54</v>
      </c>
      <c r="C6" s="436">
        <v>1209.21</v>
      </c>
      <c r="D6" s="436">
        <v>1203.32</v>
      </c>
      <c r="E6" s="436">
        <v>1207.76</v>
      </c>
      <c r="F6" s="436">
        <v>1215.1099999999999</v>
      </c>
      <c r="G6" s="436">
        <v>1236.8499999999999</v>
      </c>
      <c r="H6" s="436">
        <v>1273.99</v>
      </c>
      <c r="I6" s="436">
        <v>1312.43</v>
      </c>
      <c r="J6" s="436">
        <v>1349.35</v>
      </c>
      <c r="K6" s="436">
        <v>1395.7</v>
      </c>
      <c r="L6" s="436">
        <v>1476.2</v>
      </c>
      <c r="M6" s="436">
        <v>1577.33</v>
      </c>
    </row>
    <row r="7" spans="1:14" s="117" customFormat="1" ht="15" customHeight="1" x14ac:dyDescent="0.2">
      <c r="A7" s="66"/>
      <c r="B7" s="64" t="s">
        <v>55</v>
      </c>
      <c r="C7" s="436">
        <v>958.12</v>
      </c>
      <c r="D7" s="436">
        <v>963.12</v>
      </c>
      <c r="E7" s="436">
        <v>966.85</v>
      </c>
      <c r="F7" s="436">
        <v>982.49</v>
      </c>
      <c r="G7" s="436">
        <v>1011.02</v>
      </c>
      <c r="H7" s="436">
        <v>1046.5899999999999</v>
      </c>
      <c r="I7" s="436">
        <v>1086.97</v>
      </c>
      <c r="J7" s="436">
        <v>1130.8699999999999</v>
      </c>
      <c r="K7" s="436">
        <v>1172.08</v>
      </c>
      <c r="L7" s="436">
        <v>1237.52</v>
      </c>
      <c r="M7" s="436">
        <v>1332.02</v>
      </c>
    </row>
    <row r="8" spans="1:14" s="117" customFormat="1" ht="20.25" customHeight="1" x14ac:dyDescent="0.2">
      <c r="A8" s="66" t="s">
        <v>49</v>
      </c>
      <c r="B8" s="64" t="s">
        <v>46</v>
      </c>
      <c r="C8" s="82">
        <v>2384.2800000000002</v>
      </c>
      <c r="D8" s="82">
        <v>2371.0300000000002</v>
      </c>
      <c r="E8" s="82">
        <v>2370.5300000000002</v>
      </c>
      <c r="F8" s="82">
        <v>2366.86</v>
      </c>
      <c r="G8" s="82">
        <v>2390.46</v>
      </c>
      <c r="H8" s="82">
        <v>2429.65</v>
      </c>
      <c r="I8" s="82">
        <v>2452.2399999999998</v>
      </c>
      <c r="J8" s="82">
        <v>2465.5500000000002</v>
      </c>
      <c r="K8" s="82">
        <v>2494.79</v>
      </c>
      <c r="L8" s="82">
        <v>2625.92</v>
      </c>
      <c r="M8" s="82">
        <v>2770.63</v>
      </c>
    </row>
    <row r="9" spans="1:14" s="60" customFormat="1" ht="15" customHeight="1" x14ac:dyDescent="0.2">
      <c r="A9" s="61"/>
      <c r="B9" s="42" t="s">
        <v>54</v>
      </c>
      <c r="C9" s="437">
        <v>2716.13</v>
      </c>
      <c r="D9" s="437">
        <v>2704.73</v>
      </c>
      <c r="E9" s="437">
        <v>2709.33</v>
      </c>
      <c r="F9" s="437">
        <v>2707.71</v>
      </c>
      <c r="G9" s="437">
        <v>2735.76</v>
      </c>
      <c r="H9" s="437">
        <v>2778.56</v>
      </c>
      <c r="I9" s="437">
        <v>2793.19</v>
      </c>
      <c r="J9" s="437">
        <v>2791.22</v>
      </c>
      <c r="K9" s="437">
        <v>2823.58</v>
      </c>
      <c r="L9" s="437">
        <v>2978.02</v>
      </c>
      <c r="M9" s="437">
        <v>3162.63</v>
      </c>
      <c r="N9" s="117"/>
    </row>
    <row r="10" spans="1:14" s="60" customFormat="1" ht="15" customHeight="1" x14ac:dyDescent="0.2">
      <c r="A10" s="61"/>
      <c r="B10" s="42" t="s">
        <v>55</v>
      </c>
      <c r="C10" s="437">
        <v>1959.34</v>
      </c>
      <c r="D10" s="437">
        <v>1951.13</v>
      </c>
      <c r="E10" s="437">
        <v>1954.51</v>
      </c>
      <c r="F10" s="437">
        <v>1958.78</v>
      </c>
      <c r="G10" s="437">
        <v>1980.48</v>
      </c>
      <c r="H10" s="437">
        <v>2020.57</v>
      </c>
      <c r="I10" s="437">
        <v>2054.39</v>
      </c>
      <c r="J10" s="437">
        <v>2088.9699999999998</v>
      </c>
      <c r="K10" s="437">
        <v>2122.5500000000002</v>
      </c>
      <c r="L10" s="437">
        <v>2217.06</v>
      </c>
      <c r="M10" s="437">
        <v>2323.69</v>
      </c>
    </row>
    <row r="11" spans="1:14" s="117" customFormat="1" ht="20.25" customHeight="1" x14ac:dyDescent="0.2">
      <c r="A11" s="66" t="s">
        <v>50</v>
      </c>
      <c r="B11" s="64" t="s">
        <v>46</v>
      </c>
      <c r="C11" s="82">
        <v>1709.25</v>
      </c>
      <c r="D11" s="82">
        <v>1696.68</v>
      </c>
      <c r="E11" s="82">
        <v>1702.15</v>
      </c>
      <c r="F11" s="82">
        <v>1703.6</v>
      </c>
      <c r="G11" s="82">
        <v>1719.08</v>
      </c>
      <c r="H11" s="82">
        <v>1753.47</v>
      </c>
      <c r="I11" s="82">
        <v>1773.89</v>
      </c>
      <c r="J11" s="82">
        <v>1783.83</v>
      </c>
      <c r="K11" s="82">
        <v>1807.26</v>
      </c>
      <c r="L11" s="82">
        <v>1923.5</v>
      </c>
      <c r="M11" s="82">
        <v>2069.0700000000002</v>
      </c>
    </row>
    <row r="12" spans="1:14" s="60" customFormat="1" ht="15" customHeight="1" x14ac:dyDescent="0.2">
      <c r="A12" s="61"/>
      <c r="B12" s="42" t="s">
        <v>54</v>
      </c>
      <c r="C12" s="437">
        <v>1869.99</v>
      </c>
      <c r="D12" s="437">
        <v>1850.06</v>
      </c>
      <c r="E12" s="437">
        <v>1856.52</v>
      </c>
      <c r="F12" s="437">
        <v>1851.23</v>
      </c>
      <c r="G12" s="437">
        <v>1864.79</v>
      </c>
      <c r="H12" s="437">
        <v>1897.44</v>
      </c>
      <c r="I12" s="437">
        <v>1917.32</v>
      </c>
      <c r="J12" s="437">
        <v>1927.3</v>
      </c>
      <c r="K12" s="437">
        <v>1953.25</v>
      </c>
      <c r="L12" s="437">
        <v>2087.2800000000002</v>
      </c>
      <c r="M12" s="437">
        <v>2243.9499999999998</v>
      </c>
    </row>
    <row r="13" spans="1:14" s="60" customFormat="1" ht="15" customHeight="1" x14ac:dyDescent="0.2">
      <c r="A13" s="61"/>
      <c r="B13" s="42" t="s">
        <v>55</v>
      </c>
      <c r="C13" s="437">
        <v>1528.14</v>
      </c>
      <c r="D13" s="437">
        <v>1523.64</v>
      </c>
      <c r="E13" s="437">
        <v>1532.07</v>
      </c>
      <c r="F13" s="437">
        <v>1542.53</v>
      </c>
      <c r="G13" s="437">
        <v>1559.89</v>
      </c>
      <c r="H13" s="437">
        <v>1596.09</v>
      </c>
      <c r="I13" s="437">
        <v>1621.86</v>
      </c>
      <c r="J13" s="437">
        <v>1631.51</v>
      </c>
      <c r="K13" s="437">
        <v>1651.81</v>
      </c>
      <c r="L13" s="437">
        <v>1745.69</v>
      </c>
      <c r="M13" s="437">
        <v>1876.78</v>
      </c>
    </row>
    <row r="14" spans="1:14" s="117" customFormat="1" ht="20.25" customHeight="1" x14ac:dyDescent="0.2">
      <c r="A14" s="66" t="s">
        <v>71</v>
      </c>
      <c r="B14" s="64" t="s">
        <v>46</v>
      </c>
      <c r="C14" s="82">
        <v>1519.54</v>
      </c>
      <c r="D14" s="82">
        <v>1525.33</v>
      </c>
      <c r="E14" s="82">
        <v>1538.3</v>
      </c>
      <c r="F14" s="82">
        <v>1568.2</v>
      </c>
      <c r="G14" s="82">
        <v>1601.93</v>
      </c>
      <c r="H14" s="82">
        <v>1632.29</v>
      </c>
      <c r="I14" s="82">
        <v>1688.2</v>
      </c>
      <c r="J14" s="82">
        <v>1731.57</v>
      </c>
      <c r="K14" s="82">
        <v>1782.73</v>
      </c>
      <c r="L14" s="82">
        <v>1876.91</v>
      </c>
      <c r="M14" s="82">
        <v>1991.34</v>
      </c>
    </row>
    <row r="15" spans="1:14" s="60" customFormat="1" ht="15" customHeight="1" x14ac:dyDescent="0.2">
      <c r="A15" s="61"/>
      <c r="B15" s="42" t="s">
        <v>54</v>
      </c>
      <c r="C15" s="437">
        <v>1575.83</v>
      </c>
      <c r="D15" s="437">
        <v>1582.61</v>
      </c>
      <c r="E15" s="437">
        <v>1597.88</v>
      </c>
      <c r="F15" s="437">
        <v>1631.39</v>
      </c>
      <c r="G15" s="437">
        <v>1660.87</v>
      </c>
      <c r="H15" s="437">
        <v>1699.76</v>
      </c>
      <c r="I15" s="437">
        <v>1753.78</v>
      </c>
      <c r="J15" s="437">
        <v>1799.22</v>
      </c>
      <c r="K15" s="437">
        <v>1852.51</v>
      </c>
      <c r="L15" s="437">
        <v>1948.92</v>
      </c>
      <c r="M15" s="437">
        <v>2066.9499999999998</v>
      </c>
    </row>
    <row r="16" spans="1:14" s="60" customFormat="1" ht="15" customHeight="1" x14ac:dyDescent="0.2">
      <c r="A16" s="61"/>
      <c r="B16" s="42" t="s">
        <v>55</v>
      </c>
      <c r="C16" s="437">
        <v>1417.42</v>
      </c>
      <c r="D16" s="437">
        <v>1422.69</v>
      </c>
      <c r="E16" s="437">
        <v>1433.86</v>
      </c>
      <c r="F16" s="437">
        <v>1461.62</v>
      </c>
      <c r="G16" s="437">
        <v>1504.83</v>
      </c>
      <c r="H16" s="437">
        <v>1522.83</v>
      </c>
      <c r="I16" s="437">
        <v>1577.75</v>
      </c>
      <c r="J16" s="437">
        <v>1616.78</v>
      </c>
      <c r="K16" s="437">
        <v>1667.24</v>
      </c>
      <c r="L16" s="437">
        <v>1762.74</v>
      </c>
      <c r="M16" s="437">
        <v>1874.53</v>
      </c>
    </row>
    <row r="17" spans="1:13" s="117" customFormat="1" ht="20.25" customHeight="1" x14ac:dyDescent="0.2">
      <c r="A17" s="66" t="s">
        <v>70</v>
      </c>
      <c r="B17" s="64" t="s">
        <v>46</v>
      </c>
      <c r="C17" s="82">
        <v>1420.07</v>
      </c>
      <c r="D17" s="82">
        <v>1406.4</v>
      </c>
      <c r="E17" s="82">
        <v>1414.92</v>
      </c>
      <c r="F17" s="82">
        <v>1407</v>
      </c>
      <c r="G17" s="82">
        <v>1418.91</v>
      </c>
      <c r="H17" s="82">
        <v>1443.4</v>
      </c>
      <c r="I17" s="82">
        <v>1434.98</v>
      </c>
      <c r="J17" s="82">
        <v>1450.57</v>
      </c>
      <c r="K17" s="82">
        <v>1464.69</v>
      </c>
      <c r="L17" s="82">
        <v>1529.19</v>
      </c>
      <c r="M17" s="82">
        <v>1649.77</v>
      </c>
    </row>
    <row r="18" spans="1:13" s="60" customFormat="1" ht="15" customHeight="1" x14ac:dyDescent="0.2">
      <c r="A18" s="61"/>
      <c r="B18" s="42" t="s">
        <v>54</v>
      </c>
      <c r="C18" s="437">
        <v>1568.9</v>
      </c>
      <c r="D18" s="437">
        <v>1548.14</v>
      </c>
      <c r="E18" s="437">
        <v>1572.9</v>
      </c>
      <c r="F18" s="437">
        <v>1572.6</v>
      </c>
      <c r="G18" s="437">
        <v>1584.64</v>
      </c>
      <c r="H18" s="437">
        <v>1610.47</v>
      </c>
      <c r="I18" s="437">
        <v>1589.57</v>
      </c>
      <c r="J18" s="437">
        <v>1610.33</v>
      </c>
      <c r="K18" s="437">
        <v>1629.33</v>
      </c>
      <c r="L18" s="437">
        <v>1696.32</v>
      </c>
      <c r="M18" s="437">
        <v>1817.72</v>
      </c>
    </row>
    <row r="19" spans="1:13" s="60" customFormat="1" ht="15" customHeight="1" x14ac:dyDescent="0.2">
      <c r="A19" s="61"/>
      <c r="B19" s="42" t="s">
        <v>55</v>
      </c>
      <c r="C19" s="437">
        <v>1261.42</v>
      </c>
      <c r="D19" s="437">
        <v>1257.99</v>
      </c>
      <c r="E19" s="437">
        <v>1254.3499999999999</v>
      </c>
      <c r="F19" s="437">
        <v>1239</v>
      </c>
      <c r="G19" s="437">
        <v>1248.8800000000001</v>
      </c>
      <c r="H19" s="437">
        <v>1273.29</v>
      </c>
      <c r="I19" s="437">
        <v>1273.3800000000001</v>
      </c>
      <c r="J19" s="437">
        <v>1284.77</v>
      </c>
      <c r="K19" s="437">
        <v>1299.05</v>
      </c>
      <c r="L19" s="437">
        <v>1355.27</v>
      </c>
      <c r="M19" s="437">
        <v>1471.6</v>
      </c>
    </row>
    <row r="20" spans="1:13" s="117" customFormat="1" ht="20.25" customHeight="1" x14ac:dyDescent="0.2">
      <c r="A20" s="66" t="s">
        <v>51</v>
      </c>
      <c r="B20" s="64" t="s">
        <v>46</v>
      </c>
      <c r="C20" s="82">
        <v>883.5</v>
      </c>
      <c r="D20" s="82">
        <v>887.88</v>
      </c>
      <c r="E20" s="82">
        <v>893.94</v>
      </c>
      <c r="F20" s="82">
        <v>901.37</v>
      </c>
      <c r="G20" s="82">
        <v>908.5</v>
      </c>
      <c r="H20" s="82">
        <v>938.77</v>
      </c>
      <c r="I20" s="82">
        <v>990.76</v>
      </c>
      <c r="J20" s="82">
        <v>1021.24</v>
      </c>
      <c r="K20" s="82">
        <v>1052.31</v>
      </c>
      <c r="L20" s="82">
        <v>1110.75</v>
      </c>
      <c r="M20" s="82">
        <v>1193.5999999999999</v>
      </c>
    </row>
    <row r="21" spans="1:13" s="60" customFormat="1" ht="15" customHeight="1" x14ac:dyDescent="0.2">
      <c r="A21" s="61"/>
      <c r="B21" s="42" t="s">
        <v>54</v>
      </c>
      <c r="C21" s="437">
        <v>938.24</v>
      </c>
      <c r="D21" s="437">
        <v>942.04</v>
      </c>
      <c r="E21" s="437">
        <v>952.22</v>
      </c>
      <c r="F21" s="437">
        <v>959.35</v>
      </c>
      <c r="G21" s="437">
        <v>967.68</v>
      </c>
      <c r="H21" s="437">
        <v>999.9</v>
      </c>
      <c r="I21" s="437">
        <v>1049.6400000000001</v>
      </c>
      <c r="J21" s="437">
        <v>1076.96</v>
      </c>
      <c r="K21" s="437">
        <v>1111.47</v>
      </c>
      <c r="L21" s="437">
        <v>1170.18</v>
      </c>
      <c r="M21" s="437">
        <v>1254.57</v>
      </c>
    </row>
    <row r="22" spans="1:13" s="60" customFormat="1" ht="15" customHeight="1" x14ac:dyDescent="0.2">
      <c r="A22" s="61"/>
      <c r="B22" s="42" t="s">
        <v>55</v>
      </c>
      <c r="C22" s="437">
        <v>804.16</v>
      </c>
      <c r="D22" s="437">
        <v>809.38</v>
      </c>
      <c r="E22" s="437">
        <v>808.86</v>
      </c>
      <c r="F22" s="437">
        <v>817.35</v>
      </c>
      <c r="G22" s="437">
        <v>826.04</v>
      </c>
      <c r="H22" s="437">
        <v>852.62</v>
      </c>
      <c r="I22" s="437">
        <v>904.67</v>
      </c>
      <c r="J22" s="437">
        <v>938.34</v>
      </c>
      <c r="K22" s="437">
        <v>966.28</v>
      </c>
      <c r="L22" s="437">
        <v>1025</v>
      </c>
      <c r="M22" s="437">
        <v>1105.1600000000001</v>
      </c>
    </row>
    <row r="23" spans="1:13" s="117" customFormat="1" ht="20.25" customHeight="1" x14ac:dyDescent="0.2">
      <c r="A23" s="66" t="s">
        <v>72</v>
      </c>
      <c r="B23" s="64" t="s">
        <v>46</v>
      </c>
      <c r="C23" s="82">
        <v>711.17</v>
      </c>
      <c r="D23" s="82">
        <v>723.66</v>
      </c>
      <c r="E23" s="82">
        <v>717.68</v>
      </c>
      <c r="F23" s="82">
        <v>733.32</v>
      </c>
      <c r="G23" s="82">
        <v>776.23</v>
      </c>
      <c r="H23" s="82">
        <v>807.78</v>
      </c>
      <c r="I23" s="82">
        <v>843.85</v>
      </c>
      <c r="J23" s="82">
        <v>874.56</v>
      </c>
      <c r="K23" s="82">
        <v>914.67</v>
      </c>
      <c r="L23" s="82">
        <v>965.04</v>
      </c>
      <c r="M23" s="82">
        <v>1028.9100000000001</v>
      </c>
    </row>
    <row r="24" spans="1:13" s="60" customFormat="1" ht="15" customHeight="1" x14ac:dyDescent="0.2">
      <c r="A24" s="61"/>
      <c r="B24" s="42" t="s">
        <v>54</v>
      </c>
      <c r="C24" s="437">
        <v>784.03</v>
      </c>
      <c r="D24" s="437">
        <v>796.15</v>
      </c>
      <c r="E24" s="437">
        <v>780.11</v>
      </c>
      <c r="F24" s="437">
        <v>793.47</v>
      </c>
      <c r="G24" s="437">
        <v>841.11</v>
      </c>
      <c r="H24" s="437">
        <v>876.25</v>
      </c>
      <c r="I24" s="437">
        <v>915.74</v>
      </c>
      <c r="J24" s="437">
        <v>944.01</v>
      </c>
      <c r="K24" s="437">
        <v>987.75</v>
      </c>
      <c r="L24" s="437">
        <v>1039.5</v>
      </c>
      <c r="M24" s="437">
        <v>1097.93</v>
      </c>
    </row>
    <row r="25" spans="1:13" s="60" customFormat="1" ht="15" customHeight="1" x14ac:dyDescent="0.2">
      <c r="A25" s="61"/>
      <c r="B25" s="42" t="s">
        <v>55</v>
      </c>
      <c r="C25" s="437">
        <v>654.6</v>
      </c>
      <c r="D25" s="437">
        <v>665.11</v>
      </c>
      <c r="E25" s="437">
        <v>668.41</v>
      </c>
      <c r="F25" s="437">
        <v>684.5</v>
      </c>
      <c r="G25" s="437">
        <v>720.6</v>
      </c>
      <c r="H25" s="437">
        <v>748.16</v>
      </c>
      <c r="I25" s="437">
        <v>783.48</v>
      </c>
      <c r="J25" s="437">
        <v>815.2</v>
      </c>
      <c r="K25" s="437">
        <v>852.28</v>
      </c>
      <c r="L25" s="437">
        <v>901.44</v>
      </c>
      <c r="M25" s="437">
        <v>969.55</v>
      </c>
    </row>
    <row r="26" spans="1:13" s="117" customFormat="1" ht="20.25" customHeight="1" x14ac:dyDescent="0.2">
      <c r="A26" s="66" t="s">
        <v>52</v>
      </c>
      <c r="B26" s="64" t="s">
        <v>46</v>
      </c>
      <c r="C26" s="82">
        <v>655.57</v>
      </c>
      <c r="D26" s="82">
        <v>666.22</v>
      </c>
      <c r="E26" s="82">
        <v>671.16</v>
      </c>
      <c r="F26" s="82">
        <v>687</v>
      </c>
      <c r="G26" s="82">
        <v>717.54</v>
      </c>
      <c r="H26" s="82">
        <v>746.09</v>
      </c>
      <c r="I26" s="82">
        <v>769.39</v>
      </c>
      <c r="J26" s="82">
        <v>803.41</v>
      </c>
      <c r="K26" s="82">
        <v>837.74</v>
      </c>
      <c r="L26" s="82">
        <v>880.87</v>
      </c>
      <c r="M26" s="82">
        <v>950.15</v>
      </c>
    </row>
    <row r="27" spans="1:13" s="60" customFormat="1" ht="15" customHeight="1" x14ac:dyDescent="0.2">
      <c r="A27" s="61"/>
      <c r="B27" s="42" t="s">
        <v>54</v>
      </c>
      <c r="C27" s="437">
        <v>710.28</v>
      </c>
      <c r="D27" s="437">
        <v>718.39</v>
      </c>
      <c r="E27" s="437">
        <v>725.24</v>
      </c>
      <c r="F27" s="437">
        <v>734.37</v>
      </c>
      <c r="G27" s="437">
        <v>760.16</v>
      </c>
      <c r="H27" s="437">
        <v>788.9</v>
      </c>
      <c r="I27" s="437">
        <v>809.64</v>
      </c>
      <c r="J27" s="437">
        <v>841.62</v>
      </c>
      <c r="K27" s="437">
        <v>875.97</v>
      </c>
      <c r="L27" s="437">
        <v>916.09</v>
      </c>
      <c r="M27" s="437">
        <v>985.99</v>
      </c>
    </row>
    <row r="28" spans="1:13" s="60" customFormat="1" ht="15" customHeight="1" x14ac:dyDescent="0.2">
      <c r="A28" s="61"/>
      <c r="B28" s="42" t="s">
        <v>55</v>
      </c>
      <c r="C28" s="437">
        <v>600.23</v>
      </c>
      <c r="D28" s="437">
        <v>613.38</v>
      </c>
      <c r="E28" s="437">
        <v>617.4</v>
      </c>
      <c r="F28" s="437">
        <v>638.89</v>
      </c>
      <c r="G28" s="437">
        <v>670.42</v>
      </c>
      <c r="H28" s="437">
        <v>697.79</v>
      </c>
      <c r="I28" s="437">
        <v>722.65</v>
      </c>
      <c r="J28" s="437">
        <v>757.86</v>
      </c>
      <c r="K28" s="437">
        <v>791.4</v>
      </c>
      <c r="L28" s="437">
        <v>837.38</v>
      </c>
      <c r="M28" s="437">
        <v>902.36</v>
      </c>
    </row>
    <row r="29" spans="1:13" s="117" customFormat="1" ht="20.25" customHeight="1" x14ac:dyDescent="0.2">
      <c r="A29" s="66" t="s">
        <v>53</v>
      </c>
      <c r="B29" s="64" t="s">
        <v>46</v>
      </c>
      <c r="C29" s="82">
        <v>658</v>
      </c>
      <c r="D29" s="82">
        <v>666.45</v>
      </c>
      <c r="E29" s="82">
        <v>666.8</v>
      </c>
      <c r="F29" s="82">
        <v>682.36</v>
      </c>
      <c r="G29" s="82">
        <v>717.97</v>
      </c>
      <c r="H29" s="82">
        <v>752.95</v>
      </c>
      <c r="I29" s="82">
        <v>785.14</v>
      </c>
      <c r="J29" s="82">
        <v>816.36</v>
      </c>
      <c r="K29" s="82">
        <v>853.02</v>
      </c>
      <c r="L29" s="82">
        <v>902.18</v>
      </c>
      <c r="M29" s="82">
        <v>979</v>
      </c>
    </row>
    <row r="30" spans="1:13" s="60" customFormat="1" ht="15" customHeight="1" x14ac:dyDescent="0.2">
      <c r="A30" s="61"/>
      <c r="B30" s="42" t="s">
        <v>54</v>
      </c>
      <c r="C30" s="437">
        <v>688.15</v>
      </c>
      <c r="D30" s="437">
        <v>692.79</v>
      </c>
      <c r="E30" s="437">
        <v>693.71</v>
      </c>
      <c r="F30" s="437">
        <v>705.06</v>
      </c>
      <c r="G30" s="437">
        <v>741.7</v>
      </c>
      <c r="H30" s="437">
        <v>776.13</v>
      </c>
      <c r="I30" s="437">
        <v>806.73</v>
      </c>
      <c r="J30" s="437">
        <v>837.55</v>
      </c>
      <c r="K30" s="437">
        <v>872.98</v>
      </c>
      <c r="L30" s="437">
        <v>921.18</v>
      </c>
      <c r="M30" s="437">
        <v>997.54</v>
      </c>
    </row>
    <row r="31" spans="1:13" s="60" customFormat="1" ht="15" customHeight="1" x14ac:dyDescent="0.2">
      <c r="A31" s="83"/>
      <c r="B31" s="84" t="s">
        <v>55</v>
      </c>
      <c r="C31" s="438">
        <v>627.20000000000005</v>
      </c>
      <c r="D31" s="438">
        <v>639.35</v>
      </c>
      <c r="E31" s="438">
        <v>638.33000000000004</v>
      </c>
      <c r="F31" s="438">
        <v>657.48</v>
      </c>
      <c r="G31" s="438">
        <v>691.32</v>
      </c>
      <c r="H31" s="438">
        <v>726.2</v>
      </c>
      <c r="I31" s="438">
        <v>758.26</v>
      </c>
      <c r="J31" s="438">
        <v>786.47</v>
      </c>
      <c r="K31" s="438">
        <v>825</v>
      </c>
      <c r="L31" s="438">
        <v>875.73</v>
      </c>
      <c r="M31" s="438">
        <v>951.06</v>
      </c>
    </row>
    <row r="32" spans="1:13" s="117" customFormat="1" ht="14.25" customHeight="1" x14ac:dyDescent="0.2">
      <c r="A32" s="21" t="s">
        <v>138</v>
      </c>
      <c r="B32" s="42"/>
      <c r="C32" s="66"/>
      <c r="D32" s="66"/>
      <c r="E32" s="82"/>
      <c r="F32" s="82"/>
      <c r="G32" s="82"/>
      <c r="H32" s="82"/>
      <c r="I32" s="82"/>
      <c r="J32" s="82"/>
      <c r="K32" s="82"/>
      <c r="L32" s="82"/>
      <c r="M32" s="82"/>
    </row>
    <row r="33" spans="1:13" s="117" customFormat="1" ht="14.25" customHeight="1" x14ac:dyDescent="0.2">
      <c r="A33" s="497" t="s">
        <v>7</v>
      </c>
      <c r="B33" s="497"/>
      <c r="C33" s="497"/>
      <c r="D33" s="497"/>
      <c r="E33" s="497"/>
      <c r="F33" s="497"/>
      <c r="G33" s="497"/>
      <c r="H33" s="497"/>
      <c r="I33" s="497"/>
      <c r="J33" s="497"/>
      <c r="K33" s="497"/>
      <c r="L33" s="497"/>
      <c r="M33" s="497"/>
    </row>
  </sheetData>
  <mergeCells count="2">
    <mergeCell ref="A1:M1"/>
    <mergeCell ref="A33:M33"/>
  </mergeCells>
  <phoneticPr fontId="17" type="noConversion"/>
  <conditionalFormatting sqref="A1 E32 A33 A32:C32 A9:G31 A34:C1048576 A2:C6 D5:M6 A7:M8 N1:XFD1048576">
    <cfRule type="cellIs" dxfId="177" priority="83" operator="equal">
      <formula>0</formula>
    </cfRule>
  </conditionalFormatting>
  <conditionalFormatting sqref="E34:E1048576 E2:E4 F4:G4">
    <cfRule type="cellIs" dxfId="176" priority="81" operator="equal">
      <formula>0</formula>
    </cfRule>
  </conditionalFormatting>
  <conditionalFormatting sqref="D32 D2:D4 D34:D1048576">
    <cfRule type="cellIs" dxfId="175" priority="74" operator="equal">
      <formula>0</formula>
    </cfRule>
  </conditionalFormatting>
  <conditionalFormatting sqref="G32">
    <cfRule type="cellIs" dxfId="174" priority="70" operator="equal">
      <formula>0</formula>
    </cfRule>
  </conditionalFormatting>
  <conditionalFormatting sqref="G34:G1048576 G2:G3">
    <cfRule type="cellIs" dxfId="173" priority="69" operator="equal">
      <formula>0</formula>
    </cfRule>
  </conditionalFormatting>
  <conditionalFormatting sqref="F32">
    <cfRule type="cellIs" dxfId="172" priority="65" operator="equal">
      <formula>0</formula>
    </cfRule>
  </conditionalFormatting>
  <conditionalFormatting sqref="F34:F1048576 F2:F3">
    <cfRule type="cellIs" dxfId="171" priority="64" operator="equal">
      <formula>0</formula>
    </cfRule>
  </conditionalFormatting>
  <conditionalFormatting sqref="H9:H30">
    <cfRule type="cellIs" dxfId="170" priority="62" operator="equal">
      <formula>0</formula>
    </cfRule>
  </conditionalFormatting>
  <conditionalFormatting sqref="H4">
    <cfRule type="cellIs" dxfId="169" priority="61" operator="equal">
      <formula>0</formula>
    </cfRule>
  </conditionalFormatting>
  <conditionalFormatting sqref="H32">
    <cfRule type="cellIs" dxfId="168" priority="59" operator="equal">
      <formula>0</formula>
    </cfRule>
  </conditionalFormatting>
  <conditionalFormatting sqref="H34:H1048576 H2:H3">
    <cfRule type="cellIs" dxfId="167" priority="58" operator="equal">
      <formula>0</formula>
    </cfRule>
  </conditionalFormatting>
  <conditionalFormatting sqref="I9:I30">
    <cfRule type="cellIs" dxfId="166" priority="57" operator="equal">
      <formula>0</formula>
    </cfRule>
  </conditionalFormatting>
  <conditionalFormatting sqref="I4">
    <cfRule type="cellIs" dxfId="165" priority="56" operator="equal">
      <formula>0</formula>
    </cfRule>
  </conditionalFormatting>
  <conditionalFormatting sqref="I32">
    <cfRule type="cellIs" dxfId="164" priority="54" operator="equal">
      <formula>0</formula>
    </cfRule>
  </conditionalFormatting>
  <conditionalFormatting sqref="I34:I1048576 I2:I3">
    <cfRule type="cellIs" dxfId="163" priority="53" operator="equal">
      <formula>0</formula>
    </cfRule>
  </conditionalFormatting>
  <conditionalFormatting sqref="J9:J30">
    <cfRule type="cellIs" dxfId="162" priority="40" operator="equal">
      <formula>0</formula>
    </cfRule>
  </conditionalFormatting>
  <conditionalFormatting sqref="J4">
    <cfRule type="cellIs" dxfId="161" priority="39" operator="equal">
      <formula>0</formula>
    </cfRule>
  </conditionalFormatting>
  <conditionalFormatting sqref="J32">
    <cfRule type="cellIs" dxfId="160" priority="37" operator="equal">
      <formula>0</formula>
    </cfRule>
  </conditionalFormatting>
  <conditionalFormatting sqref="J34:J1048576 J2:J3">
    <cfRule type="cellIs" dxfId="159" priority="36" operator="equal">
      <formula>0</formula>
    </cfRule>
  </conditionalFormatting>
  <conditionalFormatting sqref="H31">
    <cfRule type="cellIs" dxfId="158" priority="32" operator="equal">
      <formula>0</formula>
    </cfRule>
  </conditionalFormatting>
  <conditionalFormatting sqref="I31">
    <cfRule type="cellIs" dxfId="157" priority="31" operator="equal">
      <formula>0</formula>
    </cfRule>
  </conditionalFormatting>
  <conditionalFormatting sqref="J31">
    <cfRule type="cellIs" dxfId="156" priority="30" operator="equal">
      <formula>0</formula>
    </cfRule>
  </conditionalFormatting>
  <conditionalFormatting sqref="K9:K30">
    <cfRule type="cellIs" dxfId="155" priority="22" operator="equal">
      <formula>0</formula>
    </cfRule>
  </conditionalFormatting>
  <conditionalFormatting sqref="K4">
    <cfRule type="cellIs" dxfId="154" priority="21" operator="equal">
      <formula>0</formula>
    </cfRule>
  </conditionalFormatting>
  <conditionalFormatting sqref="K32">
    <cfRule type="cellIs" dxfId="153" priority="19" operator="equal">
      <formula>0</formula>
    </cfRule>
  </conditionalFormatting>
  <conditionalFormatting sqref="K34:K1048576 K2:K3">
    <cfRule type="cellIs" dxfId="152" priority="18" operator="equal">
      <formula>0</formula>
    </cfRule>
  </conditionalFormatting>
  <conditionalFormatting sqref="K31">
    <cfRule type="cellIs" dxfId="151" priority="17" operator="equal">
      <formula>0</formula>
    </cfRule>
  </conditionalFormatting>
  <conditionalFormatting sqref="L9:L30">
    <cfRule type="cellIs" dxfId="150" priority="16" operator="equal">
      <formula>0</formula>
    </cfRule>
  </conditionalFormatting>
  <conditionalFormatting sqref="L4">
    <cfRule type="cellIs" dxfId="149" priority="15" operator="equal">
      <formula>0</formula>
    </cfRule>
  </conditionalFormatting>
  <conditionalFormatting sqref="L32">
    <cfRule type="cellIs" dxfId="148" priority="13" operator="equal">
      <formula>0</formula>
    </cfRule>
  </conditionalFormatting>
  <conditionalFormatting sqref="L34:L1048576 L2:L3">
    <cfRule type="cellIs" dxfId="147" priority="12" operator="equal">
      <formula>0</formula>
    </cfRule>
  </conditionalFormatting>
  <conditionalFormatting sqref="L31">
    <cfRule type="cellIs" dxfId="146" priority="11" operator="equal">
      <formula>0</formula>
    </cfRule>
  </conditionalFormatting>
  <conditionalFormatting sqref="M9:M30">
    <cfRule type="cellIs" dxfId="145" priority="8" operator="equal">
      <formula>0</formula>
    </cfRule>
  </conditionalFormatting>
  <conditionalFormatting sqref="M4">
    <cfRule type="cellIs" dxfId="144" priority="7" operator="equal">
      <formula>0</formula>
    </cfRule>
  </conditionalFormatting>
  <conditionalFormatting sqref="M32">
    <cfRule type="cellIs" dxfId="143" priority="5" operator="equal">
      <formula>0</formula>
    </cfRule>
  </conditionalFormatting>
  <conditionalFormatting sqref="M34:M1048576 M2:M3">
    <cfRule type="cellIs" dxfId="142" priority="4" operator="equal">
      <formula>0</formula>
    </cfRule>
  </conditionalFormatting>
  <conditionalFormatting sqref="M31">
    <cfRule type="cellIs" dxfId="141" priority="3" operator="equal">
      <formula>0</formula>
    </cfRule>
  </conditionalFormatting>
  <printOptions horizontalCentered="1"/>
  <pageMargins left="0.27559055118110237" right="0.27559055118110237" top="1.7716535433070868" bottom="0.47244094488188981" header="0.19685039370078741" footer="0.19685039370078741"/>
  <pageSetup paperSize="9" orientation="portrait" r:id="rId1"/>
  <headerFooter>
    <oddHeader>&amp;C&amp;G</oddHeader>
  </headerFooter>
  <drawing r:id="rId2"/>
  <legacyDrawingHF r:id="rId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1892EA-7F13-468E-8DD8-52A000BF0CD7}">
  <sheetPr>
    <tabColor rgb="FFA50021"/>
    <pageSetUpPr fitToPage="1"/>
  </sheetPr>
  <dimension ref="A1:M58"/>
  <sheetViews>
    <sheetView showGridLines="0" workbookViewId="0">
      <selection sqref="A1:M1"/>
    </sheetView>
  </sheetViews>
  <sheetFormatPr defaultColWidth="9.140625" defaultRowHeight="11.25" x14ac:dyDescent="0.2"/>
  <cols>
    <col min="1" max="1" width="3" style="137" customWidth="1"/>
    <col min="2" max="2" width="45.28515625" style="134" customWidth="1"/>
    <col min="3" max="13" width="6.28515625" style="128" customWidth="1"/>
    <col min="14" max="16384" width="9.140625" style="128"/>
  </cols>
  <sheetData>
    <row r="1" spans="1:13" s="127" customFormat="1" ht="26.1" customHeight="1" x14ac:dyDescent="0.2">
      <c r="A1" s="477" t="s">
        <v>296</v>
      </c>
      <c r="B1" s="477"/>
      <c r="C1" s="477"/>
      <c r="D1" s="477"/>
      <c r="E1" s="477"/>
      <c r="F1" s="477"/>
      <c r="G1" s="477"/>
      <c r="H1" s="477"/>
      <c r="I1" s="477"/>
      <c r="J1" s="477"/>
      <c r="K1" s="477"/>
      <c r="L1" s="477"/>
      <c r="M1" s="477"/>
    </row>
    <row r="2" spans="1:13" ht="9.6" customHeight="1" x14ac:dyDescent="0.2">
      <c r="A2" s="359"/>
      <c r="B2" s="101"/>
      <c r="C2" s="101"/>
      <c r="D2" s="101"/>
      <c r="E2" s="101"/>
      <c r="F2" s="101"/>
      <c r="G2" s="101"/>
      <c r="H2" s="101"/>
      <c r="I2" s="101"/>
      <c r="J2" s="101"/>
      <c r="K2" s="101"/>
      <c r="L2" s="101"/>
      <c r="M2" s="101"/>
    </row>
    <row r="3" spans="1:13" s="114" customFormat="1" ht="15" customHeight="1" x14ac:dyDescent="0.2">
      <c r="A3" s="360" t="s">
        <v>43</v>
      </c>
      <c r="B3" s="344"/>
      <c r="C3" s="31"/>
      <c r="D3" s="31"/>
      <c r="E3" s="31"/>
      <c r="F3" s="31"/>
      <c r="G3" s="31"/>
      <c r="H3" s="31"/>
      <c r="I3" s="31"/>
      <c r="J3" s="31"/>
      <c r="K3" s="31"/>
      <c r="L3" s="31"/>
      <c r="M3" s="31" t="s">
        <v>69</v>
      </c>
    </row>
    <row r="4" spans="1:13" s="114" customFormat="1" ht="28.5" customHeight="1" thickBot="1" x14ac:dyDescent="0.25">
      <c r="A4" s="105" t="s">
        <v>369</v>
      </c>
      <c r="B4" s="345"/>
      <c r="C4" s="190">
        <v>2013</v>
      </c>
      <c r="D4" s="190">
        <v>2014</v>
      </c>
      <c r="E4" s="190">
        <v>2015</v>
      </c>
      <c r="F4" s="190">
        <v>2016</v>
      </c>
      <c r="G4" s="190">
        <v>2017</v>
      </c>
      <c r="H4" s="190">
        <v>2018</v>
      </c>
      <c r="I4" s="190">
        <v>2019</v>
      </c>
      <c r="J4" s="190">
        <v>2020</v>
      </c>
      <c r="K4" s="190">
        <v>2021</v>
      </c>
      <c r="L4" s="190">
        <v>2022</v>
      </c>
      <c r="M4" s="190">
        <v>2023</v>
      </c>
    </row>
    <row r="5" spans="1:13" s="114" customFormat="1" ht="25.5" customHeight="1" thickTop="1" x14ac:dyDescent="0.2">
      <c r="A5" s="367"/>
      <c r="B5" s="366" t="s">
        <v>12</v>
      </c>
      <c r="C5" s="381">
        <v>1093.82</v>
      </c>
      <c r="D5" s="381">
        <v>1093.21</v>
      </c>
      <c r="E5" s="381">
        <v>1096.6600000000001</v>
      </c>
      <c r="F5" s="381">
        <v>1107.8599999999999</v>
      </c>
      <c r="G5" s="381">
        <v>1133.3399999999999</v>
      </c>
      <c r="H5" s="381">
        <v>1170.25</v>
      </c>
      <c r="I5" s="381">
        <v>1209.94</v>
      </c>
      <c r="J5" s="381">
        <v>1250.75</v>
      </c>
      <c r="K5" s="381">
        <v>1294.1099999999999</v>
      </c>
      <c r="L5" s="381">
        <v>1368</v>
      </c>
      <c r="M5" s="381">
        <v>1466.66</v>
      </c>
    </row>
    <row r="6" spans="1:13" s="114" customFormat="1" ht="24" customHeight="1" x14ac:dyDescent="0.2">
      <c r="A6" s="349">
        <v>1</v>
      </c>
      <c r="B6" s="351" t="s">
        <v>297</v>
      </c>
      <c r="C6" s="390">
        <v>2419.08</v>
      </c>
      <c r="D6" s="390">
        <v>2418.46</v>
      </c>
      <c r="E6" s="390">
        <v>2441.31</v>
      </c>
      <c r="F6" s="390">
        <v>2466.96</v>
      </c>
      <c r="G6" s="390">
        <v>2498.7199999999998</v>
      </c>
      <c r="H6" s="390">
        <v>2561.62</v>
      </c>
      <c r="I6" s="390">
        <v>2612.42</v>
      </c>
      <c r="J6" s="390">
        <v>2704.83</v>
      </c>
      <c r="K6" s="390">
        <v>2777.23</v>
      </c>
      <c r="L6" s="390">
        <v>2899.85</v>
      </c>
      <c r="M6" s="390">
        <v>3072.68</v>
      </c>
    </row>
    <row r="7" spans="1:13" s="114" customFormat="1" ht="18" customHeight="1" x14ac:dyDescent="0.2">
      <c r="A7" s="355">
        <v>11</v>
      </c>
      <c r="B7" s="358" t="s">
        <v>298</v>
      </c>
      <c r="C7" s="391">
        <v>3110.78</v>
      </c>
      <c r="D7" s="391">
        <v>3059.75</v>
      </c>
      <c r="E7" s="391">
        <v>3074.17</v>
      </c>
      <c r="F7" s="391">
        <v>3068.39</v>
      </c>
      <c r="G7" s="391">
        <v>3238.49</v>
      </c>
      <c r="H7" s="391">
        <v>3288.84</v>
      </c>
      <c r="I7" s="391">
        <v>3413.24</v>
      </c>
      <c r="J7" s="391">
        <v>3508.48</v>
      </c>
      <c r="K7" s="391">
        <v>3576.95</v>
      </c>
      <c r="L7" s="391">
        <v>3682.38</v>
      </c>
      <c r="M7" s="391">
        <v>3923.82</v>
      </c>
    </row>
    <row r="8" spans="1:13" s="114" customFormat="1" ht="12.75" customHeight="1" x14ac:dyDescent="0.2">
      <c r="A8" s="355">
        <v>12</v>
      </c>
      <c r="B8" s="358" t="s">
        <v>299</v>
      </c>
      <c r="C8" s="391">
        <v>2863</v>
      </c>
      <c r="D8" s="391">
        <v>2844.74</v>
      </c>
      <c r="E8" s="391">
        <v>2852.35</v>
      </c>
      <c r="F8" s="391">
        <v>2868.82</v>
      </c>
      <c r="G8" s="391">
        <v>2868.86</v>
      </c>
      <c r="H8" s="391">
        <v>2962.65</v>
      </c>
      <c r="I8" s="391">
        <v>2956.76</v>
      </c>
      <c r="J8" s="391">
        <v>3036.88</v>
      </c>
      <c r="K8" s="391">
        <v>3091.33</v>
      </c>
      <c r="L8" s="391">
        <v>3246.33</v>
      </c>
      <c r="M8" s="391">
        <v>3415.29</v>
      </c>
    </row>
    <row r="9" spans="1:13" s="114" customFormat="1" ht="12.75" customHeight="1" x14ac:dyDescent="0.2">
      <c r="A9" s="355">
        <v>13</v>
      </c>
      <c r="B9" s="358" t="s">
        <v>300</v>
      </c>
      <c r="C9" s="391">
        <v>2521.87</v>
      </c>
      <c r="D9" s="391">
        <v>2531.4699999999998</v>
      </c>
      <c r="E9" s="391">
        <v>2564.4699999999998</v>
      </c>
      <c r="F9" s="391">
        <v>2541.4699999999998</v>
      </c>
      <c r="G9" s="391">
        <v>2572.62</v>
      </c>
      <c r="H9" s="391">
        <v>2639.73</v>
      </c>
      <c r="I9" s="391">
        <v>2675.28</v>
      </c>
      <c r="J9" s="391">
        <v>2773.66</v>
      </c>
      <c r="K9" s="391">
        <v>2825.63</v>
      </c>
      <c r="L9" s="391">
        <v>2986.06</v>
      </c>
      <c r="M9" s="391">
        <v>3169.85</v>
      </c>
    </row>
    <row r="10" spans="1:13" s="114" customFormat="1" ht="12.75" customHeight="1" x14ac:dyDescent="0.2">
      <c r="A10" s="355">
        <v>14</v>
      </c>
      <c r="B10" s="358" t="s">
        <v>301</v>
      </c>
      <c r="C10" s="391">
        <v>1452.23</v>
      </c>
      <c r="D10" s="391">
        <v>1464.34</v>
      </c>
      <c r="E10" s="391">
        <v>1498.59</v>
      </c>
      <c r="F10" s="391">
        <v>1577.36</v>
      </c>
      <c r="G10" s="391">
        <v>1540.96</v>
      </c>
      <c r="H10" s="391">
        <v>1573.52</v>
      </c>
      <c r="I10" s="391">
        <v>1688.61</v>
      </c>
      <c r="J10" s="391">
        <v>1728.78</v>
      </c>
      <c r="K10" s="391">
        <v>1828.52</v>
      </c>
      <c r="L10" s="391">
        <v>1905.05</v>
      </c>
      <c r="M10" s="391">
        <v>2068.64</v>
      </c>
    </row>
    <row r="11" spans="1:13" s="114" customFormat="1" ht="12.75" customHeight="1" x14ac:dyDescent="0.2">
      <c r="A11" s="361">
        <v>2</v>
      </c>
      <c r="B11" s="389" t="s">
        <v>302</v>
      </c>
      <c r="C11" s="390">
        <v>1810.42</v>
      </c>
      <c r="D11" s="390">
        <v>1783.54</v>
      </c>
      <c r="E11" s="390">
        <v>1779.9</v>
      </c>
      <c r="F11" s="390">
        <v>1787.99</v>
      </c>
      <c r="G11" s="390">
        <v>1813.14</v>
      </c>
      <c r="H11" s="390">
        <v>1857.37</v>
      </c>
      <c r="I11" s="390">
        <v>1899.12</v>
      </c>
      <c r="J11" s="390">
        <v>1934.48</v>
      </c>
      <c r="K11" s="390">
        <v>1994.66</v>
      </c>
      <c r="L11" s="390">
        <v>2097.65</v>
      </c>
      <c r="M11" s="390">
        <v>2222.79</v>
      </c>
    </row>
    <row r="12" spans="1:13" s="114" customFormat="1" ht="18" customHeight="1" x14ac:dyDescent="0.2">
      <c r="A12" s="362">
        <v>21</v>
      </c>
      <c r="B12" s="358" t="s">
        <v>303</v>
      </c>
      <c r="C12" s="391">
        <v>1950.63</v>
      </c>
      <c r="D12" s="391">
        <v>1913.27</v>
      </c>
      <c r="E12" s="391">
        <v>1890.99</v>
      </c>
      <c r="F12" s="391">
        <v>1880.91</v>
      </c>
      <c r="G12" s="391">
        <v>1846.26</v>
      </c>
      <c r="H12" s="391">
        <v>1885.98</v>
      </c>
      <c r="I12" s="391">
        <v>1937.26</v>
      </c>
      <c r="J12" s="391">
        <v>1973.95</v>
      </c>
      <c r="K12" s="391">
        <v>2018.53</v>
      </c>
      <c r="L12" s="391">
        <v>2130.75</v>
      </c>
      <c r="M12" s="391">
        <v>2265.13</v>
      </c>
    </row>
    <row r="13" spans="1:13" s="114" customFormat="1" ht="12.75" customHeight="1" x14ac:dyDescent="0.2">
      <c r="A13" s="362">
        <v>22</v>
      </c>
      <c r="B13" s="358" t="s">
        <v>304</v>
      </c>
      <c r="C13" s="391">
        <v>1670.27</v>
      </c>
      <c r="D13" s="391">
        <v>1643.21</v>
      </c>
      <c r="E13" s="391">
        <v>1656.32</v>
      </c>
      <c r="F13" s="391">
        <v>1682.63</v>
      </c>
      <c r="G13" s="391">
        <v>1703.88</v>
      </c>
      <c r="H13" s="391">
        <v>1767.87</v>
      </c>
      <c r="I13" s="391">
        <v>1797.9</v>
      </c>
      <c r="J13" s="391">
        <v>1815.11</v>
      </c>
      <c r="K13" s="391">
        <v>1869.32</v>
      </c>
      <c r="L13" s="391">
        <v>1907.31</v>
      </c>
      <c r="M13" s="391">
        <v>1949.99</v>
      </c>
    </row>
    <row r="14" spans="1:13" s="114" customFormat="1" ht="12.75" customHeight="1" x14ac:dyDescent="0.2">
      <c r="A14" s="362">
        <v>23</v>
      </c>
      <c r="B14" s="358" t="s">
        <v>305</v>
      </c>
      <c r="C14" s="391">
        <v>1543.44</v>
      </c>
      <c r="D14" s="391">
        <v>1524.07</v>
      </c>
      <c r="E14" s="391">
        <v>1531.34</v>
      </c>
      <c r="F14" s="391">
        <v>1530.8</v>
      </c>
      <c r="G14" s="391">
        <v>1551.61</v>
      </c>
      <c r="H14" s="391">
        <v>1584.38</v>
      </c>
      <c r="I14" s="391">
        <v>1610.48</v>
      </c>
      <c r="J14" s="391">
        <v>1648.81</v>
      </c>
      <c r="K14" s="391">
        <v>1684.89</v>
      </c>
      <c r="L14" s="391">
        <v>1750.44</v>
      </c>
      <c r="M14" s="391">
        <v>1870.18</v>
      </c>
    </row>
    <row r="15" spans="1:13" s="114" customFormat="1" ht="18.600000000000001" customHeight="1" x14ac:dyDescent="0.2">
      <c r="A15" s="362">
        <v>24</v>
      </c>
      <c r="B15" s="358" t="s">
        <v>306</v>
      </c>
      <c r="C15" s="391">
        <v>1954.52</v>
      </c>
      <c r="D15" s="391">
        <v>1924.53</v>
      </c>
      <c r="E15" s="391">
        <v>1926.63</v>
      </c>
      <c r="F15" s="391">
        <v>1932.38</v>
      </c>
      <c r="G15" s="391">
        <v>2016.88</v>
      </c>
      <c r="H15" s="391">
        <v>2034.37</v>
      </c>
      <c r="I15" s="391">
        <v>2049.98</v>
      </c>
      <c r="J15" s="391">
        <v>2058.7199999999998</v>
      </c>
      <c r="K15" s="391">
        <v>2110.77</v>
      </c>
      <c r="L15" s="391">
        <v>2164.0300000000002</v>
      </c>
      <c r="M15" s="391">
        <v>2278.73</v>
      </c>
    </row>
    <row r="16" spans="1:13" s="114" customFormat="1" ht="19.5" customHeight="1" x14ac:dyDescent="0.2">
      <c r="A16" s="362">
        <v>25</v>
      </c>
      <c r="B16" s="358" t="s">
        <v>307</v>
      </c>
      <c r="C16" s="391">
        <v>1863.82</v>
      </c>
      <c r="D16" s="391">
        <v>1832.94</v>
      </c>
      <c r="E16" s="391">
        <v>1823.79</v>
      </c>
      <c r="F16" s="391">
        <v>1841.16</v>
      </c>
      <c r="G16" s="391">
        <v>1861.92</v>
      </c>
      <c r="H16" s="391">
        <v>1939.03</v>
      </c>
      <c r="I16" s="391">
        <v>2018.5</v>
      </c>
      <c r="J16" s="391">
        <v>2089.9299999999998</v>
      </c>
      <c r="K16" s="391">
        <v>2197.54</v>
      </c>
      <c r="L16" s="391">
        <v>2412.73</v>
      </c>
      <c r="M16" s="391">
        <v>2595.54</v>
      </c>
    </row>
    <row r="17" spans="1:13" s="114" customFormat="1" ht="17.100000000000001" customHeight="1" x14ac:dyDescent="0.2">
      <c r="A17" s="362">
        <v>26</v>
      </c>
      <c r="B17" s="358" t="s">
        <v>308</v>
      </c>
      <c r="C17" s="391">
        <v>1689.23</v>
      </c>
      <c r="D17" s="391">
        <v>1668.61</v>
      </c>
      <c r="E17" s="391">
        <v>1643.56</v>
      </c>
      <c r="F17" s="391">
        <v>1649.93</v>
      </c>
      <c r="G17" s="391">
        <v>1636.57</v>
      </c>
      <c r="H17" s="391">
        <v>1656.68</v>
      </c>
      <c r="I17" s="391">
        <v>1703.19</v>
      </c>
      <c r="J17" s="391">
        <v>1730.83</v>
      </c>
      <c r="K17" s="391">
        <v>1753.03</v>
      </c>
      <c r="L17" s="391">
        <v>1781.87</v>
      </c>
      <c r="M17" s="391">
        <v>1883.71</v>
      </c>
    </row>
    <row r="18" spans="1:13" s="114" customFormat="1" ht="12.75" customHeight="1" x14ac:dyDescent="0.2">
      <c r="A18" s="361">
        <v>3</v>
      </c>
      <c r="B18" s="389" t="s">
        <v>309</v>
      </c>
      <c r="C18" s="390">
        <v>1483.66</v>
      </c>
      <c r="D18" s="390">
        <v>1469.88</v>
      </c>
      <c r="E18" s="390">
        <v>1484.25</v>
      </c>
      <c r="F18" s="390">
        <v>1494.24</v>
      </c>
      <c r="G18" s="390">
        <v>1518.37</v>
      </c>
      <c r="H18" s="390">
        <v>1554.05</v>
      </c>
      <c r="I18" s="390">
        <v>1583.18</v>
      </c>
      <c r="J18" s="390">
        <v>1589.59</v>
      </c>
      <c r="K18" s="390">
        <v>1608.11</v>
      </c>
      <c r="L18" s="390">
        <v>1705.92</v>
      </c>
      <c r="M18" s="390">
        <v>1836.79</v>
      </c>
    </row>
    <row r="19" spans="1:13" s="114" customFormat="1" ht="17.45" customHeight="1" x14ac:dyDescent="0.2">
      <c r="A19" s="362">
        <v>31</v>
      </c>
      <c r="B19" s="358" t="s">
        <v>310</v>
      </c>
      <c r="C19" s="391">
        <v>1467.73</v>
      </c>
      <c r="D19" s="391">
        <v>1463.93</v>
      </c>
      <c r="E19" s="391">
        <v>1485.89</v>
      </c>
      <c r="F19" s="391">
        <v>1500.92</v>
      </c>
      <c r="G19" s="391">
        <v>1523.6</v>
      </c>
      <c r="H19" s="391">
        <v>1574.81</v>
      </c>
      <c r="I19" s="391">
        <v>1617.15</v>
      </c>
      <c r="J19" s="391">
        <v>1539.68</v>
      </c>
      <c r="K19" s="391">
        <v>1554.79</v>
      </c>
      <c r="L19" s="391">
        <v>1732.44</v>
      </c>
      <c r="M19" s="391">
        <v>1888.07</v>
      </c>
    </row>
    <row r="20" spans="1:13" s="114" customFormat="1" ht="12.75" customHeight="1" x14ac:dyDescent="0.2">
      <c r="A20" s="362">
        <v>32</v>
      </c>
      <c r="B20" s="358" t="s">
        <v>311</v>
      </c>
      <c r="C20" s="391">
        <v>1069.8</v>
      </c>
      <c r="D20" s="391">
        <v>1061.3800000000001</v>
      </c>
      <c r="E20" s="391">
        <v>1055.3599999999999</v>
      </c>
      <c r="F20" s="391">
        <v>1064.2</v>
      </c>
      <c r="G20" s="391">
        <v>1088.1500000000001</v>
      </c>
      <c r="H20" s="391">
        <v>1104.47</v>
      </c>
      <c r="I20" s="391">
        <v>1148.06</v>
      </c>
      <c r="J20" s="391">
        <v>1172.77</v>
      </c>
      <c r="K20" s="391">
        <v>1186.18</v>
      </c>
      <c r="L20" s="391">
        <v>1240.77</v>
      </c>
      <c r="M20" s="391">
        <v>1330.69</v>
      </c>
    </row>
    <row r="21" spans="1:13" s="114" customFormat="1" ht="17.100000000000001" customHeight="1" x14ac:dyDescent="0.2">
      <c r="A21" s="362">
        <v>33</v>
      </c>
      <c r="B21" s="358" t="s">
        <v>312</v>
      </c>
      <c r="C21" s="391">
        <v>1555.81</v>
      </c>
      <c r="D21" s="391">
        <v>1558.7</v>
      </c>
      <c r="E21" s="391">
        <v>1550.5</v>
      </c>
      <c r="F21" s="391">
        <v>1552.83</v>
      </c>
      <c r="G21" s="391">
        <v>1559.1</v>
      </c>
      <c r="H21" s="391">
        <v>1589.25</v>
      </c>
      <c r="I21" s="391">
        <v>1618.66</v>
      </c>
      <c r="J21" s="391">
        <v>1657.26</v>
      </c>
      <c r="K21" s="391">
        <v>1674.25</v>
      </c>
      <c r="L21" s="391">
        <v>1738.3</v>
      </c>
      <c r="M21" s="391">
        <v>1851.94</v>
      </c>
    </row>
    <row r="22" spans="1:13" s="114" customFormat="1" ht="18" customHeight="1" x14ac:dyDescent="0.2">
      <c r="A22" s="362">
        <v>34</v>
      </c>
      <c r="B22" s="358" t="s">
        <v>313</v>
      </c>
      <c r="C22" s="391">
        <v>1838.13</v>
      </c>
      <c r="D22" s="391">
        <v>1670.21</v>
      </c>
      <c r="E22" s="391">
        <v>1902.45</v>
      </c>
      <c r="F22" s="391">
        <v>1966.52</v>
      </c>
      <c r="G22" s="391">
        <v>2103.5300000000002</v>
      </c>
      <c r="H22" s="391">
        <v>2116.96</v>
      </c>
      <c r="I22" s="391">
        <v>2214.2800000000002</v>
      </c>
      <c r="J22" s="391">
        <v>2302.59</v>
      </c>
      <c r="K22" s="391">
        <v>2331.0500000000002</v>
      </c>
      <c r="L22" s="391">
        <v>2328.94</v>
      </c>
      <c r="M22" s="391">
        <v>2513.75</v>
      </c>
    </row>
    <row r="23" spans="1:13" s="114" customFormat="1" ht="12.75" customHeight="1" x14ac:dyDescent="0.2">
      <c r="A23" s="362">
        <v>35</v>
      </c>
      <c r="B23" s="358" t="s">
        <v>314</v>
      </c>
      <c r="C23" s="391">
        <v>1500.56</v>
      </c>
      <c r="D23" s="391">
        <v>1451.95</v>
      </c>
      <c r="E23" s="391">
        <v>1456.05</v>
      </c>
      <c r="F23" s="391">
        <v>1469.91</v>
      </c>
      <c r="G23" s="391">
        <v>1505.02</v>
      </c>
      <c r="H23" s="391">
        <v>1543.65</v>
      </c>
      <c r="I23" s="391">
        <v>1489.1</v>
      </c>
      <c r="J23" s="391">
        <v>1586.84</v>
      </c>
      <c r="K23" s="391">
        <v>1611.07</v>
      </c>
      <c r="L23" s="391">
        <v>1682.43</v>
      </c>
      <c r="M23" s="391">
        <v>1817.3</v>
      </c>
    </row>
    <row r="24" spans="1:13" s="114" customFormat="1" ht="12.75" customHeight="1" x14ac:dyDescent="0.2">
      <c r="A24" s="361">
        <v>4</v>
      </c>
      <c r="B24" s="389" t="s">
        <v>315</v>
      </c>
      <c r="C24" s="390">
        <v>1047.51</v>
      </c>
      <c r="D24" s="390">
        <v>1052.46</v>
      </c>
      <c r="E24" s="390">
        <v>1042.17</v>
      </c>
      <c r="F24" s="390">
        <v>1046.05</v>
      </c>
      <c r="G24" s="390">
        <v>1063.6600000000001</v>
      </c>
      <c r="H24" s="390">
        <v>1088.81</v>
      </c>
      <c r="I24" s="390">
        <v>1114.3399999999999</v>
      </c>
      <c r="J24" s="390">
        <v>1141.82</v>
      </c>
      <c r="K24" s="390">
        <v>1173.21</v>
      </c>
      <c r="L24" s="390">
        <v>1218.22</v>
      </c>
      <c r="M24" s="390">
        <v>1303.32</v>
      </c>
    </row>
    <row r="25" spans="1:13" s="114" customFormat="1" ht="20.100000000000001" customHeight="1" x14ac:dyDescent="0.2">
      <c r="A25" s="362">
        <v>41</v>
      </c>
      <c r="B25" s="358" t="s">
        <v>316</v>
      </c>
      <c r="C25" s="391">
        <v>1009.68</v>
      </c>
      <c r="D25" s="391">
        <v>1013.67</v>
      </c>
      <c r="E25" s="391">
        <v>1013.69</v>
      </c>
      <c r="F25" s="391">
        <v>1022.88</v>
      </c>
      <c r="G25" s="391">
        <v>1051.02</v>
      </c>
      <c r="H25" s="391">
        <v>1081.9000000000001</v>
      </c>
      <c r="I25" s="391">
        <v>1122.56</v>
      </c>
      <c r="J25" s="391">
        <v>1145.8</v>
      </c>
      <c r="K25" s="391">
        <v>1179.96</v>
      </c>
      <c r="L25" s="391">
        <v>1226.78</v>
      </c>
      <c r="M25" s="391">
        <v>1327.6</v>
      </c>
    </row>
    <row r="26" spans="1:13" s="114" customFormat="1" ht="12.75" customHeight="1" x14ac:dyDescent="0.2">
      <c r="A26" s="362">
        <v>42</v>
      </c>
      <c r="B26" s="358" t="s">
        <v>317</v>
      </c>
      <c r="C26" s="391">
        <v>1057.82</v>
      </c>
      <c r="D26" s="391">
        <v>1076.33</v>
      </c>
      <c r="E26" s="391">
        <v>1046.99</v>
      </c>
      <c r="F26" s="391">
        <v>1041.67</v>
      </c>
      <c r="G26" s="391">
        <v>1055.8699999999999</v>
      </c>
      <c r="H26" s="391">
        <v>1068.97</v>
      </c>
      <c r="I26" s="391">
        <v>1046.6400000000001</v>
      </c>
      <c r="J26" s="391">
        <v>1088.1300000000001</v>
      </c>
      <c r="K26" s="391">
        <v>1107.99</v>
      </c>
      <c r="L26" s="391">
        <v>1141.3599999999999</v>
      </c>
      <c r="M26" s="391">
        <v>1221.43</v>
      </c>
    </row>
    <row r="27" spans="1:13" s="114" customFormat="1" ht="21" customHeight="1" x14ac:dyDescent="0.2">
      <c r="A27" s="362">
        <v>43</v>
      </c>
      <c r="B27" s="358" t="s">
        <v>318</v>
      </c>
      <c r="C27" s="391">
        <v>1070.3</v>
      </c>
      <c r="D27" s="391">
        <v>1056.78</v>
      </c>
      <c r="E27" s="391">
        <v>1046.1400000000001</v>
      </c>
      <c r="F27" s="391">
        <v>1059.8699999999999</v>
      </c>
      <c r="G27" s="391">
        <v>1067.46</v>
      </c>
      <c r="H27" s="391">
        <v>1092.9100000000001</v>
      </c>
      <c r="I27" s="391">
        <v>1129.99</v>
      </c>
      <c r="J27" s="391">
        <v>1157.1300000000001</v>
      </c>
      <c r="K27" s="391">
        <v>1194.29</v>
      </c>
      <c r="L27" s="391">
        <v>1247.6199999999999</v>
      </c>
      <c r="M27" s="391">
        <v>1326.96</v>
      </c>
    </row>
    <row r="28" spans="1:13" s="114" customFormat="1" ht="12.75" customHeight="1" x14ac:dyDescent="0.2">
      <c r="A28" s="362">
        <v>44</v>
      </c>
      <c r="B28" s="358" t="s">
        <v>319</v>
      </c>
      <c r="C28" s="391">
        <v>1125.3699999999999</v>
      </c>
      <c r="D28" s="391">
        <v>1147.96</v>
      </c>
      <c r="E28" s="391">
        <v>1129.92</v>
      </c>
      <c r="F28" s="391">
        <v>1102.3399999999999</v>
      </c>
      <c r="G28" s="391">
        <v>1112.9100000000001</v>
      </c>
      <c r="H28" s="391">
        <v>1135.74</v>
      </c>
      <c r="I28" s="391">
        <v>1165.33</v>
      </c>
      <c r="J28" s="391">
        <v>1178.19</v>
      </c>
      <c r="K28" s="391">
        <v>1212.23</v>
      </c>
      <c r="L28" s="391">
        <v>1257.01</v>
      </c>
      <c r="M28" s="391">
        <v>1330.79</v>
      </c>
    </row>
    <row r="29" spans="1:13" s="114" customFormat="1" ht="12.75" customHeight="1" x14ac:dyDescent="0.2">
      <c r="A29" s="361">
        <v>5</v>
      </c>
      <c r="B29" s="346" t="s">
        <v>320</v>
      </c>
      <c r="C29" s="390">
        <v>752.62</v>
      </c>
      <c r="D29" s="390">
        <v>759.92</v>
      </c>
      <c r="E29" s="390">
        <v>767.89</v>
      </c>
      <c r="F29" s="390">
        <v>785.26</v>
      </c>
      <c r="G29" s="390">
        <v>808.9</v>
      </c>
      <c r="H29" s="390">
        <v>836.95</v>
      </c>
      <c r="I29" s="390">
        <v>873.06</v>
      </c>
      <c r="J29" s="390">
        <v>899.3</v>
      </c>
      <c r="K29" s="390">
        <v>936.3</v>
      </c>
      <c r="L29" s="390">
        <v>998.48</v>
      </c>
      <c r="M29" s="390">
        <v>1078.9100000000001</v>
      </c>
    </row>
    <row r="30" spans="1:13" s="114" customFormat="1" ht="12.75" customHeight="1" x14ac:dyDescent="0.2">
      <c r="A30" s="362">
        <v>51</v>
      </c>
      <c r="B30" s="358" t="s">
        <v>321</v>
      </c>
      <c r="C30" s="391">
        <v>689.58</v>
      </c>
      <c r="D30" s="391">
        <v>697.93</v>
      </c>
      <c r="E30" s="391">
        <v>701.3</v>
      </c>
      <c r="F30" s="391">
        <v>721.08</v>
      </c>
      <c r="G30" s="391">
        <v>749.71</v>
      </c>
      <c r="H30" s="391">
        <v>780.53</v>
      </c>
      <c r="I30" s="391">
        <v>814.99</v>
      </c>
      <c r="J30" s="391">
        <v>810.25</v>
      </c>
      <c r="K30" s="391">
        <v>856.13</v>
      </c>
      <c r="L30" s="391">
        <v>935.45</v>
      </c>
      <c r="M30" s="391">
        <v>1007.79</v>
      </c>
    </row>
    <row r="31" spans="1:13" s="126" customFormat="1" ht="12.75" customHeight="1" x14ac:dyDescent="0.2">
      <c r="A31" s="362">
        <v>52</v>
      </c>
      <c r="B31" s="358" t="s">
        <v>322</v>
      </c>
      <c r="C31" s="391">
        <v>818.82</v>
      </c>
      <c r="D31" s="391">
        <v>828.18</v>
      </c>
      <c r="E31" s="391">
        <v>838.59</v>
      </c>
      <c r="F31" s="391">
        <v>859.19</v>
      </c>
      <c r="G31" s="391">
        <v>883.1</v>
      </c>
      <c r="H31" s="391">
        <v>909</v>
      </c>
      <c r="I31" s="391">
        <v>947.53</v>
      </c>
      <c r="J31" s="391">
        <v>982.98</v>
      </c>
      <c r="K31" s="391">
        <v>1022.97</v>
      </c>
      <c r="L31" s="391">
        <v>1087.31</v>
      </c>
      <c r="M31" s="391">
        <v>1173.1099999999999</v>
      </c>
    </row>
    <row r="32" spans="1:13" s="114" customFormat="1" ht="12.75" customHeight="1" x14ac:dyDescent="0.2">
      <c r="A32" s="362">
        <v>53</v>
      </c>
      <c r="B32" s="358" t="s">
        <v>323</v>
      </c>
      <c r="C32" s="391">
        <v>645.09</v>
      </c>
      <c r="D32" s="391">
        <v>652.13</v>
      </c>
      <c r="E32" s="391">
        <v>661.71</v>
      </c>
      <c r="F32" s="391">
        <v>675</v>
      </c>
      <c r="G32" s="391">
        <v>701.57</v>
      </c>
      <c r="H32" s="391">
        <v>728.89</v>
      </c>
      <c r="I32" s="391">
        <v>759.26</v>
      </c>
      <c r="J32" s="391">
        <v>785.05</v>
      </c>
      <c r="K32" s="391">
        <v>817.95</v>
      </c>
      <c r="L32" s="391">
        <v>863.47</v>
      </c>
      <c r="M32" s="391">
        <v>946.05</v>
      </c>
    </row>
    <row r="33" spans="1:13" s="114" customFormat="1" ht="12.75" customHeight="1" x14ac:dyDescent="0.2">
      <c r="A33" s="362">
        <v>54</v>
      </c>
      <c r="B33" s="358" t="s">
        <v>324</v>
      </c>
      <c r="C33" s="391">
        <v>787.51</v>
      </c>
      <c r="D33" s="391">
        <v>789.66</v>
      </c>
      <c r="E33" s="391">
        <v>806.45</v>
      </c>
      <c r="F33" s="391">
        <v>817.63</v>
      </c>
      <c r="G33" s="391">
        <v>825.72</v>
      </c>
      <c r="H33" s="391">
        <v>860.14</v>
      </c>
      <c r="I33" s="391">
        <v>904.4</v>
      </c>
      <c r="J33" s="391">
        <v>951.02</v>
      </c>
      <c r="K33" s="391">
        <v>970.08</v>
      </c>
      <c r="L33" s="391">
        <v>1018.45</v>
      </c>
      <c r="M33" s="391">
        <v>1097.22</v>
      </c>
    </row>
    <row r="34" spans="1:13" s="114" customFormat="1" ht="16.5" customHeight="1" x14ac:dyDescent="0.2">
      <c r="A34" s="349">
        <v>6</v>
      </c>
      <c r="B34" s="346" t="s">
        <v>325</v>
      </c>
      <c r="C34" s="390">
        <v>744.8</v>
      </c>
      <c r="D34" s="390">
        <v>744.86</v>
      </c>
      <c r="E34" s="390">
        <v>767.63</v>
      </c>
      <c r="F34" s="390">
        <v>799.91</v>
      </c>
      <c r="G34" s="390">
        <v>801.18</v>
      </c>
      <c r="H34" s="390">
        <v>853.06</v>
      </c>
      <c r="I34" s="390">
        <v>914.72</v>
      </c>
      <c r="J34" s="390">
        <v>883.1</v>
      </c>
      <c r="K34" s="390">
        <v>942.8</v>
      </c>
      <c r="L34" s="390">
        <v>994.21</v>
      </c>
      <c r="M34" s="390">
        <v>1062.6099999999999</v>
      </c>
    </row>
    <row r="35" spans="1:13" s="114" customFormat="1" ht="19.5" customHeight="1" x14ac:dyDescent="0.2">
      <c r="A35" s="355">
        <v>61</v>
      </c>
      <c r="B35" s="358" t="s">
        <v>326</v>
      </c>
      <c r="C35" s="391">
        <v>699.35</v>
      </c>
      <c r="D35" s="391">
        <v>707.12</v>
      </c>
      <c r="E35" s="391">
        <v>708.35</v>
      </c>
      <c r="F35" s="391">
        <v>726.86</v>
      </c>
      <c r="G35" s="391">
        <v>753.52</v>
      </c>
      <c r="H35" s="391">
        <v>785.88</v>
      </c>
      <c r="I35" s="391">
        <v>812.68</v>
      </c>
      <c r="J35" s="391">
        <v>835.97</v>
      </c>
      <c r="K35" s="391">
        <v>882.51</v>
      </c>
      <c r="L35" s="391">
        <v>940.11</v>
      </c>
      <c r="M35" s="391">
        <v>1011.78</v>
      </c>
    </row>
    <row r="36" spans="1:13" s="114" customFormat="1" ht="18.600000000000001" customHeight="1" x14ac:dyDescent="0.2">
      <c r="A36" s="355">
        <v>62</v>
      </c>
      <c r="B36" s="358" t="s">
        <v>327</v>
      </c>
      <c r="C36" s="391">
        <v>875.31</v>
      </c>
      <c r="D36" s="391">
        <v>866.38</v>
      </c>
      <c r="E36" s="391">
        <v>959.1</v>
      </c>
      <c r="F36" s="391">
        <v>1031.4000000000001</v>
      </c>
      <c r="G36" s="391">
        <v>959.83</v>
      </c>
      <c r="H36" s="391">
        <v>1065.2</v>
      </c>
      <c r="I36" s="391">
        <v>1255.28</v>
      </c>
      <c r="J36" s="391">
        <v>1052.93</v>
      </c>
      <c r="K36" s="391">
        <v>1170.96</v>
      </c>
      <c r="L36" s="391">
        <v>1187.28</v>
      </c>
      <c r="M36" s="391">
        <v>1249.56</v>
      </c>
    </row>
    <row r="37" spans="1:13" s="114" customFormat="1" ht="12.75" customHeight="1" x14ac:dyDescent="0.2">
      <c r="A37" s="349">
        <v>7</v>
      </c>
      <c r="B37" s="346" t="s">
        <v>328</v>
      </c>
      <c r="C37" s="390">
        <v>832.92</v>
      </c>
      <c r="D37" s="390">
        <v>840</v>
      </c>
      <c r="E37" s="390">
        <v>846.87</v>
      </c>
      <c r="F37" s="390">
        <v>857.96</v>
      </c>
      <c r="G37" s="390">
        <v>884.52</v>
      </c>
      <c r="H37" s="390">
        <v>920.4</v>
      </c>
      <c r="I37" s="390">
        <v>953.05</v>
      </c>
      <c r="J37" s="390">
        <v>970.12</v>
      </c>
      <c r="K37" s="390">
        <v>1004.57</v>
      </c>
      <c r="L37" s="390">
        <v>1066.29</v>
      </c>
      <c r="M37" s="390">
        <v>1154.1400000000001</v>
      </c>
    </row>
    <row r="38" spans="1:13" s="114" customFormat="1" ht="12.75" customHeight="1" x14ac:dyDescent="0.2">
      <c r="A38" s="355">
        <v>71</v>
      </c>
      <c r="B38" s="358" t="s">
        <v>329</v>
      </c>
      <c r="C38" s="391">
        <v>780.61</v>
      </c>
      <c r="D38" s="391">
        <v>788.44</v>
      </c>
      <c r="E38" s="391">
        <v>792.22</v>
      </c>
      <c r="F38" s="391">
        <v>794.87</v>
      </c>
      <c r="G38" s="391">
        <v>812.44</v>
      </c>
      <c r="H38" s="391">
        <v>845.41</v>
      </c>
      <c r="I38" s="391">
        <v>876.52</v>
      </c>
      <c r="J38" s="391">
        <v>894.15</v>
      </c>
      <c r="K38" s="391">
        <v>941.02</v>
      </c>
      <c r="L38" s="391">
        <v>981.83</v>
      </c>
      <c r="M38" s="391">
        <v>1066.4000000000001</v>
      </c>
    </row>
    <row r="39" spans="1:13" s="114" customFormat="1" ht="12.75" customHeight="1" x14ac:dyDescent="0.2">
      <c r="A39" s="355">
        <v>72</v>
      </c>
      <c r="B39" s="358" t="s">
        <v>330</v>
      </c>
      <c r="C39" s="391">
        <v>938.71</v>
      </c>
      <c r="D39" s="391">
        <v>949.69</v>
      </c>
      <c r="E39" s="391">
        <v>957.85</v>
      </c>
      <c r="F39" s="391">
        <v>968.19</v>
      </c>
      <c r="G39" s="391">
        <v>1001.85</v>
      </c>
      <c r="H39" s="391">
        <v>1041.51</v>
      </c>
      <c r="I39" s="391">
        <v>1077.6199999999999</v>
      </c>
      <c r="J39" s="391">
        <v>1073.58</v>
      </c>
      <c r="K39" s="391">
        <v>1099.98</v>
      </c>
      <c r="L39" s="391">
        <v>1190.8699999999999</v>
      </c>
      <c r="M39" s="391">
        <v>1288.25</v>
      </c>
    </row>
    <row r="40" spans="1:13" s="114" customFormat="1" ht="20.45" customHeight="1" x14ac:dyDescent="0.2">
      <c r="A40" s="355">
        <v>73</v>
      </c>
      <c r="B40" s="358" t="s">
        <v>331</v>
      </c>
      <c r="C40" s="391">
        <v>818.07</v>
      </c>
      <c r="D40" s="391">
        <v>817.44</v>
      </c>
      <c r="E40" s="391">
        <v>825.6</v>
      </c>
      <c r="F40" s="391">
        <v>836.28</v>
      </c>
      <c r="G40" s="391">
        <v>870.56</v>
      </c>
      <c r="H40" s="391">
        <v>896.98</v>
      </c>
      <c r="I40" s="391">
        <v>919.42</v>
      </c>
      <c r="J40" s="391">
        <v>951.16</v>
      </c>
      <c r="K40" s="391">
        <v>979.51</v>
      </c>
      <c r="L40" s="391">
        <v>1021.76</v>
      </c>
      <c r="M40" s="391">
        <v>1095.27</v>
      </c>
    </row>
    <row r="41" spans="1:13" s="60" customFormat="1" ht="12.75" customHeight="1" x14ac:dyDescent="0.2">
      <c r="A41" s="355">
        <v>74</v>
      </c>
      <c r="B41" s="358" t="s">
        <v>332</v>
      </c>
      <c r="C41" s="391">
        <v>1058.1500000000001</v>
      </c>
      <c r="D41" s="391">
        <v>1053.83</v>
      </c>
      <c r="E41" s="391">
        <v>1066.6099999999999</v>
      </c>
      <c r="F41" s="391">
        <v>1083.75</v>
      </c>
      <c r="G41" s="391">
        <v>1101.6199999999999</v>
      </c>
      <c r="H41" s="391">
        <v>1134.3599999999999</v>
      </c>
      <c r="I41" s="391">
        <v>1153.3499999999999</v>
      </c>
      <c r="J41" s="391">
        <v>1174.49</v>
      </c>
      <c r="K41" s="391">
        <v>1201.47</v>
      </c>
      <c r="L41" s="391">
        <v>1256.29</v>
      </c>
      <c r="M41" s="391">
        <v>1343</v>
      </c>
    </row>
    <row r="42" spans="1:13" s="60" customFormat="1" ht="18.95" customHeight="1" x14ac:dyDescent="0.2">
      <c r="A42" s="355">
        <v>75</v>
      </c>
      <c r="B42" s="358" t="s">
        <v>333</v>
      </c>
      <c r="C42" s="391">
        <v>706.33</v>
      </c>
      <c r="D42" s="391">
        <v>713.59</v>
      </c>
      <c r="E42" s="391">
        <v>719.9</v>
      </c>
      <c r="F42" s="391">
        <v>737.3</v>
      </c>
      <c r="G42" s="391">
        <v>766.74</v>
      </c>
      <c r="H42" s="391">
        <v>797.42</v>
      </c>
      <c r="I42" s="391">
        <v>833.2</v>
      </c>
      <c r="J42" s="391">
        <v>866.79</v>
      </c>
      <c r="K42" s="391">
        <v>902.84</v>
      </c>
      <c r="L42" s="391">
        <v>959.42</v>
      </c>
      <c r="M42" s="391">
        <v>1036.48</v>
      </c>
    </row>
    <row r="43" spans="1:13" s="60" customFormat="1" ht="12.75" customHeight="1" x14ac:dyDescent="0.2">
      <c r="A43" s="349">
        <v>8</v>
      </c>
      <c r="B43" s="346" t="s">
        <v>334</v>
      </c>
      <c r="C43" s="390">
        <v>832.7</v>
      </c>
      <c r="D43" s="390">
        <v>842.42</v>
      </c>
      <c r="E43" s="390">
        <v>854.07</v>
      </c>
      <c r="F43" s="390">
        <v>874.93</v>
      </c>
      <c r="G43" s="390">
        <v>906.93</v>
      </c>
      <c r="H43" s="390">
        <v>946.99</v>
      </c>
      <c r="I43" s="390">
        <v>992.07</v>
      </c>
      <c r="J43" s="390">
        <v>1044.52</v>
      </c>
      <c r="K43" s="390">
        <v>1078.25</v>
      </c>
      <c r="L43" s="390">
        <v>1147.77</v>
      </c>
      <c r="M43" s="390">
        <v>1235.24</v>
      </c>
    </row>
    <row r="44" spans="1:13" s="60" customFormat="1" ht="12.75" customHeight="1" x14ac:dyDescent="0.2">
      <c r="A44" s="355">
        <v>81</v>
      </c>
      <c r="B44" s="358" t="s">
        <v>335</v>
      </c>
      <c r="C44" s="391">
        <v>774.47</v>
      </c>
      <c r="D44" s="391">
        <v>786.43</v>
      </c>
      <c r="E44" s="391">
        <v>794.3</v>
      </c>
      <c r="F44" s="391">
        <v>815.85</v>
      </c>
      <c r="G44" s="391">
        <v>851.23</v>
      </c>
      <c r="H44" s="391">
        <v>892.37</v>
      </c>
      <c r="I44" s="391">
        <v>926.76</v>
      </c>
      <c r="J44" s="391">
        <v>971.4</v>
      </c>
      <c r="K44" s="391">
        <v>1005.61</v>
      </c>
      <c r="L44" s="391">
        <v>1061.51</v>
      </c>
      <c r="M44" s="391">
        <v>1150.71</v>
      </c>
    </row>
    <row r="45" spans="1:13" s="60" customFormat="1" ht="12.75" customHeight="1" x14ac:dyDescent="0.2">
      <c r="A45" s="355">
        <v>82</v>
      </c>
      <c r="B45" s="358" t="s">
        <v>336</v>
      </c>
      <c r="C45" s="391">
        <v>888.84</v>
      </c>
      <c r="D45" s="391">
        <v>912.18</v>
      </c>
      <c r="E45" s="391">
        <v>915.58</v>
      </c>
      <c r="F45" s="391">
        <v>945.33</v>
      </c>
      <c r="G45" s="391">
        <v>979.05</v>
      </c>
      <c r="H45" s="391">
        <v>980.64</v>
      </c>
      <c r="I45" s="391">
        <v>1030.25</v>
      </c>
      <c r="J45" s="391">
        <v>1084.1400000000001</v>
      </c>
      <c r="K45" s="391">
        <v>1054.45</v>
      </c>
      <c r="L45" s="391">
        <v>1168.45</v>
      </c>
      <c r="M45" s="391">
        <v>1161.8399999999999</v>
      </c>
    </row>
    <row r="46" spans="1:13" s="60" customFormat="1" ht="12.75" customHeight="1" x14ac:dyDescent="0.2">
      <c r="A46" s="355">
        <v>83</v>
      </c>
      <c r="B46" s="358" t="s">
        <v>337</v>
      </c>
      <c r="C46" s="391">
        <v>890.53</v>
      </c>
      <c r="D46" s="391">
        <v>894.72</v>
      </c>
      <c r="E46" s="391">
        <v>911.86</v>
      </c>
      <c r="F46" s="391">
        <v>929.21</v>
      </c>
      <c r="G46" s="391">
        <v>953.23</v>
      </c>
      <c r="H46" s="391">
        <v>1000.49</v>
      </c>
      <c r="I46" s="391">
        <v>1050.9000000000001</v>
      </c>
      <c r="J46" s="391">
        <v>1109.4000000000001</v>
      </c>
      <c r="K46" s="391">
        <v>1160.08</v>
      </c>
      <c r="L46" s="391">
        <v>1230.99</v>
      </c>
      <c r="M46" s="391">
        <v>1335.17</v>
      </c>
    </row>
    <row r="47" spans="1:13" s="60" customFormat="1" ht="12.75" customHeight="1" x14ac:dyDescent="0.2">
      <c r="A47" s="349">
        <v>9</v>
      </c>
      <c r="B47" s="346" t="s">
        <v>338</v>
      </c>
      <c r="C47" s="390">
        <v>666.94</v>
      </c>
      <c r="D47" s="390">
        <v>681.09</v>
      </c>
      <c r="E47" s="390">
        <v>688.24</v>
      </c>
      <c r="F47" s="390">
        <v>707.94</v>
      </c>
      <c r="G47" s="390">
        <v>743.43</v>
      </c>
      <c r="H47" s="390">
        <v>783.76</v>
      </c>
      <c r="I47" s="390">
        <v>816.04</v>
      </c>
      <c r="J47" s="390">
        <v>848.69</v>
      </c>
      <c r="K47" s="390">
        <v>895.67</v>
      </c>
      <c r="L47" s="390">
        <v>942.93</v>
      </c>
      <c r="M47" s="390">
        <v>1007.47</v>
      </c>
    </row>
    <row r="48" spans="1:13" s="60" customFormat="1" ht="12.75" customHeight="1" x14ac:dyDescent="0.2">
      <c r="A48" s="355">
        <v>91</v>
      </c>
      <c r="B48" s="358" t="s">
        <v>339</v>
      </c>
      <c r="C48" s="391">
        <v>603.70000000000005</v>
      </c>
      <c r="D48" s="391">
        <v>616.29</v>
      </c>
      <c r="E48" s="391">
        <v>620.5</v>
      </c>
      <c r="F48" s="391">
        <v>640.96</v>
      </c>
      <c r="G48" s="391">
        <v>670.37</v>
      </c>
      <c r="H48" s="391">
        <v>700.77</v>
      </c>
      <c r="I48" s="391">
        <v>726.19</v>
      </c>
      <c r="J48" s="391">
        <v>758.79</v>
      </c>
      <c r="K48" s="391">
        <v>791.27</v>
      </c>
      <c r="L48" s="391">
        <v>841.71</v>
      </c>
      <c r="M48" s="391">
        <v>914.84</v>
      </c>
    </row>
    <row r="49" spans="1:13" s="60" customFormat="1" ht="12.75" customHeight="1" x14ac:dyDescent="0.2">
      <c r="A49" s="355">
        <v>92</v>
      </c>
      <c r="B49" s="358" t="s">
        <v>340</v>
      </c>
      <c r="C49" s="391">
        <v>654.77</v>
      </c>
      <c r="D49" s="391">
        <v>667.38</v>
      </c>
      <c r="E49" s="391">
        <v>662.75</v>
      </c>
      <c r="F49" s="391">
        <v>680.8</v>
      </c>
      <c r="G49" s="391">
        <v>718.96</v>
      </c>
      <c r="H49" s="391">
        <v>762.53</v>
      </c>
      <c r="I49" s="391">
        <v>776.77</v>
      </c>
      <c r="J49" s="391">
        <v>815.99</v>
      </c>
      <c r="K49" s="391">
        <v>864.6</v>
      </c>
      <c r="L49" s="391">
        <v>895.78</v>
      </c>
      <c r="M49" s="391">
        <v>955.29</v>
      </c>
    </row>
    <row r="50" spans="1:13" s="60" customFormat="1" ht="12.75" customHeight="1" x14ac:dyDescent="0.2">
      <c r="A50" s="355">
        <v>93</v>
      </c>
      <c r="B50" s="358" t="s">
        <v>341</v>
      </c>
      <c r="C50" s="391">
        <v>725.66</v>
      </c>
      <c r="D50" s="391">
        <v>735.48</v>
      </c>
      <c r="E50" s="391">
        <v>739.51</v>
      </c>
      <c r="F50" s="391">
        <v>752.09</v>
      </c>
      <c r="G50" s="391">
        <v>783.03</v>
      </c>
      <c r="H50" s="391">
        <v>819.13</v>
      </c>
      <c r="I50" s="391">
        <v>850.48</v>
      </c>
      <c r="J50" s="391">
        <v>868.81</v>
      </c>
      <c r="K50" s="391">
        <v>917.59</v>
      </c>
      <c r="L50" s="391">
        <v>966.13</v>
      </c>
      <c r="M50" s="391">
        <v>1032.42</v>
      </c>
    </row>
    <row r="51" spans="1:13" s="60" customFormat="1" ht="12.75" customHeight="1" x14ac:dyDescent="0.2">
      <c r="A51" s="355">
        <v>94</v>
      </c>
      <c r="B51" s="358" t="s">
        <v>342</v>
      </c>
      <c r="C51" s="391">
        <v>570.21</v>
      </c>
      <c r="D51" s="391">
        <v>582.62</v>
      </c>
      <c r="E51" s="391">
        <v>586.86</v>
      </c>
      <c r="F51" s="391">
        <v>608.30999999999995</v>
      </c>
      <c r="G51" s="391">
        <v>641.04999999999995</v>
      </c>
      <c r="H51" s="391">
        <v>671.59</v>
      </c>
      <c r="I51" s="391">
        <v>697.77</v>
      </c>
      <c r="J51" s="391">
        <v>721.4</v>
      </c>
      <c r="K51" s="391">
        <v>760.68</v>
      </c>
      <c r="L51" s="391">
        <v>811.57</v>
      </c>
      <c r="M51" s="391">
        <v>873.44</v>
      </c>
    </row>
    <row r="52" spans="1:13" s="60" customFormat="1" ht="12.75" customHeight="1" x14ac:dyDescent="0.2">
      <c r="A52" s="355">
        <v>95</v>
      </c>
      <c r="B52" s="358" t="s">
        <v>343</v>
      </c>
      <c r="C52" s="391">
        <v>865.71</v>
      </c>
      <c r="D52" s="391">
        <v>867.18</v>
      </c>
      <c r="E52" s="391">
        <v>900.36</v>
      </c>
      <c r="F52" s="391">
        <v>932.29</v>
      </c>
      <c r="G52" s="391">
        <v>964.98</v>
      </c>
      <c r="H52" s="391">
        <v>989.9</v>
      </c>
      <c r="I52" s="391">
        <v>1042.8900000000001</v>
      </c>
      <c r="J52" s="391">
        <v>1088.98</v>
      </c>
      <c r="K52" s="391">
        <v>1132.52</v>
      </c>
      <c r="L52" s="391">
        <v>1236.77</v>
      </c>
      <c r="M52" s="391">
        <v>1305.25</v>
      </c>
    </row>
    <row r="53" spans="1:13" s="60" customFormat="1" ht="12.75" customHeight="1" x14ac:dyDescent="0.2">
      <c r="A53" s="355">
        <v>96</v>
      </c>
      <c r="B53" s="358" t="s">
        <v>344</v>
      </c>
      <c r="C53" s="391">
        <v>725.5</v>
      </c>
      <c r="D53" s="391">
        <v>747.1</v>
      </c>
      <c r="E53" s="391">
        <v>758.24</v>
      </c>
      <c r="F53" s="391">
        <v>780.54</v>
      </c>
      <c r="G53" s="391">
        <v>822.15</v>
      </c>
      <c r="H53" s="391">
        <v>874.88</v>
      </c>
      <c r="I53" s="391">
        <v>922.82</v>
      </c>
      <c r="J53" s="391">
        <v>954.98</v>
      </c>
      <c r="K53" s="391">
        <v>1013.14</v>
      </c>
      <c r="L53" s="391">
        <v>1073.02</v>
      </c>
      <c r="M53" s="391">
        <v>1145.4100000000001</v>
      </c>
    </row>
    <row r="54" spans="1:13" s="60" customFormat="1" ht="12.75" customHeight="1" x14ac:dyDescent="0.2">
      <c r="A54" s="363" t="s">
        <v>345</v>
      </c>
      <c r="B54" s="346"/>
      <c r="C54" s="390">
        <v>1938.77</v>
      </c>
      <c r="D54" s="390">
        <v>1872.04</v>
      </c>
      <c r="E54" s="390">
        <v>2276.44</v>
      </c>
      <c r="F54" s="390">
        <v>2020.39</v>
      </c>
      <c r="G54" s="390">
        <v>2216.48</v>
      </c>
      <c r="H54" s="390">
        <v>1911.05</v>
      </c>
      <c r="I54" s="390">
        <v>2143.6799999999998</v>
      </c>
      <c r="J54" s="390">
        <v>2275.4299999999998</v>
      </c>
      <c r="K54" s="390">
        <v>2387.6799999999998</v>
      </c>
      <c r="L54" s="390">
        <v>2512.64</v>
      </c>
      <c r="M54" s="390">
        <v>3169.09</v>
      </c>
    </row>
    <row r="55" spans="1:13" s="60" customFormat="1" ht="12.75" customHeight="1" x14ac:dyDescent="0.2">
      <c r="A55" s="451" t="s">
        <v>137</v>
      </c>
      <c r="B55" s="452"/>
      <c r="C55" s="453"/>
      <c r="D55" s="453"/>
      <c r="E55" s="454"/>
      <c r="F55" s="454"/>
      <c r="G55" s="454"/>
      <c r="H55" s="454"/>
      <c r="I55" s="454"/>
      <c r="J55" s="454"/>
      <c r="K55" s="454"/>
      <c r="L55" s="454"/>
      <c r="M55" s="454"/>
    </row>
    <row r="56" spans="1:13" s="60" customFormat="1" ht="15" customHeight="1" x14ac:dyDescent="0.2">
      <c r="A56" s="455"/>
      <c r="B56" s="490" t="s">
        <v>4</v>
      </c>
      <c r="C56" s="490"/>
      <c r="D56" s="490"/>
      <c r="E56" s="490"/>
      <c r="F56" s="490"/>
      <c r="G56" s="490"/>
      <c r="H56" s="490"/>
      <c r="I56" s="490"/>
      <c r="J56" s="490"/>
      <c r="K56" s="490"/>
      <c r="L56" s="490"/>
      <c r="M56" s="490"/>
    </row>
    <row r="57" spans="1:13" ht="10.5" customHeight="1" x14ac:dyDescent="0.2"/>
    <row r="58" spans="1:13" ht="15" customHeight="1" x14ac:dyDescent="0.2">
      <c r="B58" s="198"/>
    </row>
  </sheetData>
  <mergeCells count="2">
    <mergeCell ref="B56:M56"/>
    <mergeCell ref="A1:M1"/>
  </mergeCells>
  <conditionalFormatting sqref="A1 A56:B56 E55 B55 A58:C1048576 C7:F53 A2:C3 C54:M54 A5:M6 B4:C4 N1:XFD1048576">
    <cfRule type="cellIs" dxfId="140" priority="62" operator="equal">
      <formula>0</formula>
    </cfRule>
  </conditionalFormatting>
  <conditionalFormatting sqref="C55">
    <cfRule type="cellIs" dxfId="139" priority="61" operator="equal">
      <formula>0</formula>
    </cfRule>
  </conditionalFormatting>
  <conditionalFormatting sqref="A55">
    <cfRule type="cellIs" dxfId="138" priority="60" operator="equal">
      <formula>0</formula>
    </cfRule>
  </conditionalFormatting>
  <conditionalFormatting sqref="E2:E4 E58:E1048576 F4:G4">
    <cfRule type="cellIs" dxfId="137" priority="59" operator="equal">
      <formula>0</formula>
    </cfRule>
  </conditionalFormatting>
  <conditionalFormatting sqref="D2:D4 D58:D1048576">
    <cfRule type="cellIs" dxfId="136" priority="58" operator="equal">
      <formula>0</formula>
    </cfRule>
  </conditionalFormatting>
  <conditionalFormatting sqref="D55">
    <cfRule type="cellIs" dxfId="135" priority="57" operator="equal">
      <formula>0</formula>
    </cfRule>
  </conditionalFormatting>
  <conditionalFormatting sqref="G55">
    <cfRule type="cellIs" dxfId="134" priority="56" operator="equal">
      <formula>0</formula>
    </cfRule>
  </conditionalFormatting>
  <conditionalFormatting sqref="G2:G3 G58:G1048576">
    <cfRule type="cellIs" dxfId="133" priority="55" operator="equal">
      <formula>0</formula>
    </cfRule>
  </conditionalFormatting>
  <conditionalFormatting sqref="F55">
    <cfRule type="cellIs" dxfId="132" priority="54" operator="equal">
      <formula>0</formula>
    </cfRule>
  </conditionalFormatting>
  <conditionalFormatting sqref="F2:F3 F58:F1048576">
    <cfRule type="cellIs" dxfId="131" priority="53" operator="equal">
      <formula>0</formula>
    </cfRule>
  </conditionalFormatting>
  <conditionalFormatting sqref="H4">
    <cfRule type="cellIs" dxfId="130" priority="52" operator="equal">
      <formula>0</formula>
    </cfRule>
  </conditionalFormatting>
  <conditionalFormatting sqref="H55">
    <cfRule type="cellIs" dxfId="129" priority="50" operator="equal">
      <formula>0</formula>
    </cfRule>
  </conditionalFormatting>
  <conditionalFormatting sqref="H2:H3 H58:H1048576">
    <cfRule type="cellIs" dxfId="128" priority="49" operator="equal">
      <formula>0</formula>
    </cfRule>
  </conditionalFormatting>
  <conditionalFormatting sqref="I4">
    <cfRule type="cellIs" dxfId="127" priority="48" operator="equal">
      <formula>0</formula>
    </cfRule>
  </conditionalFormatting>
  <conditionalFormatting sqref="I55">
    <cfRule type="cellIs" dxfId="126" priority="46" operator="equal">
      <formula>0</formula>
    </cfRule>
  </conditionalFormatting>
  <conditionalFormatting sqref="I2:I3 I58:I1048576">
    <cfRule type="cellIs" dxfId="125" priority="45" operator="equal">
      <formula>0</formula>
    </cfRule>
  </conditionalFormatting>
  <conditionalFormatting sqref="K2:K3 K58:K1048576">
    <cfRule type="cellIs" dxfId="124" priority="34" operator="equal">
      <formula>0</formula>
    </cfRule>
  </conditionalFormatting>
  <conditionalFormatting sqref="J4">
    <cfRule type="cellIs" dxfId="123" priority="41" operator="equal">
      <formula>0</formula>
    </cfRule>
  </conditionalFormatting>
  <conditionalFormatting sqref="J55">
    <cfRule type="cellIs" dxfId="122" priority="39" operator="equal">
      <formula>0</formula>
    </cfRule>
  </conditionalFormatting>
  <conditionalFormatting sqref="J2:J3 J58:J1048576">
    <cfRule type="cellIs" dxfId="121" priority="38" operator="equal">
      <formula>0</formula>
    </cfRule>
  </conditionalFormatting>
  <conditionalFormatting sqref="K4">
    <cfRule type="cellIs" dxfId="120" priority="37" operator="equal">
      <formula>0</formula>
    </cfRule>
  </conditionalFormatting>
  <conditionalFormatting sqref="K55">
    <cfRule type="cellIs" dxfId="119" priority="35" operator="equal">
      <formula>0</formula>
    </cfRule>
  </conditionalFormatting>
  <conditionalFormatting sqref="L4">
    <cfRule type="cellIs" dxfId="118" priority="33" operator="equal">
      <formula>0</formula>
    </cfRule>
  </conditionalFormatting>
  <conditionalFormatting sqref="L55">
    <cfRule type="cellIs" dxfId="117" priority="31" operator="equal">
      <formula>0</formula>
    </cfRule>
  </conditionalFormatting>
  <conditionalFormatting sqref="L2:L3 L58:L1048576">
    <cfRule type="cellIs" dxfId="116" priority="30" operator="equal">
      <formula>0</formula>
    </cfRule>
  </conditionalFormatting>
  <conditionalFormatting sqref="I7:I53">
    <cfRule type="cellIs" dxfId="115" priority="18" operator="equal">
      <formula>0</formula>
    </cfRule>
  </conditionalFormatting>
  <conditionalFormatting sqref="G7:G53">
    <cfRule type="cellIs" dxfId="114" priority="20" operator="equal">
      <formula>0</formula>
    </cfRule>
  </conditionalFormatting>
  <conditionalFormatting sqref="H7:H53">
    <cfRule type="cellIs" dxfId="113" priority="19" operator="equal">
      <formula>0</formula>
    </cfRule>
  </conditionalFormatting>
  <conditionalFormatting sqref="J7:J53">
    <cfRule type="cellIs" dxfId="112" priority="17" operator="equal">
      <formula>0</formula>
    </cfRule>
  </conditionalFormatting>
  <conditionalFormatting sqref="K7:K53">
    <cfRule type="cellIs" dxfId="111" priority="16" operator="equal">
      <formula>0</formula>
    </cfRule>
  </conditionalFormatting>
  <conditionalFormatting sqref="L7:L53">
    <cfRule type="cellIs" dxfId="110" priority="14" operator="equal">
      <formula>0</formula>
    </cfRule>
  </conditionalFormatting>
  <conditionalFormatting sqref="M4">
    <cfRule type="cellIs" dxfId="109" priority="13" operator="equal">
      <formula>0</formula>
    </cfRule>
  </conditionalFormatting>
  <conditionalFormatting sqref="M55">
    <cfRule type="cellIs" dxfId="108" priority="12" operator="equal">
      <formula>0</formula>
    </cfRule>
  </conditionalFormatting>
  <conditionalFormatting sqref="M2:M3 M58:M1048576">
    <cfRule type="cellIs" dxfId="107" priority="11" operator="equal">
      <formula>0</formula>
    </cfRule>
  </conditionalFormatting>
  <conditionalFormatting sqref="M7:M53">
    <cfRule type="cellIs" dxfId="106" priority="9" operator="equal">
      <formula>0</formula>
    </cfRule>
  </conditionalFormatting>
  <conditionalFormatting sqref="A4">
    <cfRule type="cellIs" dxfId="105" priority="1" operator="equal">
      <formula>0</formula>
    </cfRule>
  </conditionalFormatting>
  <printOptions horizontalCentered="1"/>
  <pageMargins left="0.27559055118110237" right="0.27559055118110237" top="1.7716535433070868" bottom="0.47244094488188981" header="0.19685039370078741" footer="0.19685039370078741"/>
  <pageSetup paperSize="9" scale="82" orientation="portrait" r:id="rId1"/>
  <headerFooter>
    <oddHeader>&amp;C&amp;G</oddHeader>
  </headerFooter>
  <drawing r:id="rId2"/>
  <legacyDrawingHF r:id="rId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Folha26">
    <tabColor rgb="FFA50021"/>
    <pageSetUpPr fitToPage="1"/>
  </sheetPr>
  <dimension ref="A1:O47"/>
  <sheetViews>
    <sheetView showGridLines="0" workbookViewId="0">
      <selection sqref="A1:N1"/>
    </sheetView>
  </sheetViews>
  <sheetFormatPr defaultColWidth="9.140625" defaultRowHeight="11.25" x14ac:dyDescent="0.2"/>
  <cols>
    <col min="1" max="1" width="9.5703125" style="184" customWidth="1"/>
    <col min="2" max="2" width="10.28515625" style="184" customWidth="1"/>
    <col min="3" max="3" width="6.42578125" style="184" customWidth="1"/>
    <col min="4" max="14" width="6.7109375" style="184" customWidth="1"/>
    <col min="15" max="16384" width="9.140625" style="184"/>
  </cols>
  <sheetData>
    <row r="1" spans="1:14" s="159" customFormat="1" ht="28.5" customHeight="1" x14ac:dyDescent="0.2">
      <c r="A1" s="498" t="s">
        <v>295</v>
      </c>
      <c r="B1" s="498"/>
      <c r="C1" s="498"/>
      <c r="D1" s="498"/>
      <c r="E1" s="498"/>
      <c r="F1" s="498"/>
      <c r="G1" s="498"/>
      <c r="H1" s="498"/>
      <c r="I1" s="498"/>
      <c r="J1" s="498"/>
      <c r="K1" s="498"/>
      <c r="L1" s="498"/>
      <c r="M1" s="498"/>
      <c r="N1" s="498"/>
    </row>
    <row r="2" spans="1:14" s="181" customFormat="1" ht="14.25" customHeight="1" x14ac:dyDescent="0.2">
      <c r="A2" s="45"/>
      <c r="B2" s="182"/>
      <c r="C2" s="45"/>
      <c r="D2" s="142"/>
      <c r="E2" s="142"/>
      <c r="F2" s="142"/>
      <c r="G2" s="142"/>
      <c r="H2" s="142"/>
      <c r="I2" s="142"/>
      <c r="J2" s="142"/>
      <c r="K2" s="142"/>
      <c r="L2" s="142"/>
      <c r="M2" s="142"/>
      <c r="N2" s="142"/>
    </row>
    <row r="3" spans="1:14" s="181" customFormat="1" ht="14.25" customHeight="1" x14ac:dyDescent="0.2">
      <c r="A3" s="142" t="s">
        <v>14</v>
      </c>
      <c r="B3" s="45"/>
      <c r="C3" s="316"/>
      <c r="D3" s="293"/>
      <c r="E3" s="293"/>
      <c r="F3" s="142"/>
      <c r="G3" s="142"/>
      <c r="H3" s="142"/>
      <c r="I3" s="142"/>
      <c r="J3" s="142"/>
      <c r="K3" s="142"/>
      <c r="L3" s="142"/>
      <c r="M3" s="142"/>
      <c r="N3" s="142"/>
    </row>
    <row r="4" spans="1:14" s="183" customFormat="1" ht="28.5" customHeight="1" thickBot="1" x14ac:dyDescent="0.25">
      <c r="A4" s="156"/>
      <c r="B4" s="156"/>
      <c r="C4" s="156"/>
      <c r="D4" s="156">
        <v>2013</v>
      </c>
      <c r="E4" s="156">
        <v>2014</v>
      </c>
      <c r="F4" s="156">
        <v>2015</v>
      </c>
      <c r="G4" s="156">
        <v>2016</v>
      </c>
      <c r="H4" s="156">
        <v>2017</v>
      </c>
      <c r="I4" s="156">
        <v>2018</v>
      </c>
      <c r="J4" s="156">
        <v>2019</v>
      </c>
      <c r="K4" s="156">
        <v>2020</v>
      </c>
      <c r="L4" s="156">
        <v>2021</v>
      </c>
      <c r="M4" s="156">
        <v>2022</v>
      </c>
      <c r="N4" s="156">
        <v>2023</v>
      </c>
    </row>
    <row r="5" spans="1:14" s="141" customFormat="1" ht="16.5" customHeight="1" thickTop="1" x14ac:dyDescent="0.2">
      <c r="A5" s="507" t="s">
        <v>12</v>
      </c>
      <c r="B5" s="508" t="s">
        <v>187</v>
      </c>
      <c r="C5" s="324" t="s">
        <v>180</v>
      </c>
      <c r="D5" s="441">
        <v>912.18</v>
      </c>
      <c r="E5" s="441">
        <v>909.49</v>
      </c>
      <c r="F5" s="441">
        <v>913.93</v>
      </c>
      <c r="G5" s="441">
        <v>924.94</v>
      </c>
      <c r="H5" s="441">
        <v>943</v>
      </c>
      <c r="I5" s="441">
        <v>970.42</v>
      </c>
      <c r="J5" s="441">
        <v>1005.09</v>
      </c>
      <c r="K5" s="441">
        <v>1041.99</v>
      </c>
      <c r="L5" s="441">
        <v>1082.77</v>
      </c>
      <c r="M5" s="441">
        <v>1143.45</v>
      </c>
      <c r="N5" s="441">
        <v>1219.8699999999999</v>
      </c>
    </row>
    <row r="6" spans="1:14" s="141" customFormat="1" ht="16.5" customHeight="1" x14ac:dyDescent="0.2">
      <c r="A6" s="500"/>
      <c r="B6" s="503"/>
      <c r="C6" s="323" t="s">
        <v>181</v>
      </c>
      <c r="D6" s="442">
        <v>641.92999999999995</v>
      </c>
      <c r="E6" s="442">
        <v>641.92999999999995</v>
      </c>
      <c r="F6" s="442">
        <v>650</v>
      </c>
      <c r="G6" s="442">
        <v>650</v>
      </c>
      <c r="H6" s="442">
        <v>660</v>
      </c>
      <c r="I6" s="442">
        <v>690</v>
      </c>
      <c r="J6" s="442">
        <v>720</v>
      </c>
      <c r="K6" s="442">
        <v>750</v>
      </c>
      <c r="L6" s="442">
        <v>786</v>
      </c>
      <c r="M6" s="442">
        <v>816.21</v>
      </c>
      <c r="N6" s="442">
        <v>880</v>
      </c>
    </row>
    <row r="7" spans="1:14" s="141" customFormat="1" ht="16.5" customHeight="1" x14ac:dyDescent="0.2">
      <c r="A7" s="500"/>
      <c r="B7" s="503" t="s">
        <v>188</v>
      </c>
      <c r="C7" s="323" t="s">
        <v>182</v>
      </c>
      <c r="D7" s="442">
        <v>1093.82</v>
      </c>
      <c r="E7" s="442">
        <v>1093.21</v>
      </c>
      <c r="F7" s="442">
        <v>1096.6600000000001</v>
      </c>
      <c r="G7" s="442">
        <v>1107.8599999999999</v>
      </c>
      <c r="H7" s="442">
        <v>1133.3399999999999</v>
      </c>
      <c r="I7" s="442">
        <v>1170.25</v>
      </c>
      <c r="J7" s="442">
        <v>1209.94</v>
      </c>
      <c r="K7" s="442">
        <v>1250.75</v>
      </c>
      <c r="L7" s="442">
        <v>1294.1099999999999</v>
      </c>
      <c r="M7" s="442">
        <v>1368</v>
      </c>
      <c r="N7" s="442">
        <v>1466.66</v>
      </c>
    </row>
    <row r="8" spans="1:14" s="141" customFormat="1" ht="16.5" customHeight="1" x14ac:dyDescent="0.2">
      <c r="A8" s="500"/>
      <c r="B8" s="503"/>
      <c r="C8" s="323" t="s">
        <v>183</v>
      </c>
      <c r="D8" s="442">
        <v>785.45</v>
      </c>
      <c r="E8" s="442">
        <v>786.99</v>
      </c>
      <c r="F8" s="442">
        <v>790.03</v>
      </c>
      <c r="G8" s="442">
        <v>800</v>
      </c>
      <c r="H8" s="442">
        <v>822.95</v>
      </c>
      <c r="I8" s="442">
        <v>854.8</v>
      </c>
      <c r="J8" s="442">
        <v>892.01</v>
      </c>
      <c r="K8" s="442">
        <v>926.14</v>
      </c>
      <c r="L8" s="442">
        <v>962.2</v>
      </c>
      <c r="M8" s="442">
        <v>1017.5</v>
      </c>
      <c r="N8" s="442">
        <v>1100.17</v>
      </c>
    </row>
    <row r="9" spans="1:14" s="295" customFormat="1" ht="16.5" customHeight="1" x14ac:dyDescent="0.2">
      <c r="A9" s="506"/>
      <c r="B9" s="505" t="s">
        <v>184</v>
      </c>
      <c r="C9" s="505"/>
      <c r="D9" s="444">
        <v>1890511</v>
      </c>
      <c r="E9" s="444">
        <v>1928307</v>
      </c>
      <c r="F9" s="444">
        <v>1991131</v>
      </c>
      <c r="G9" s="444">
        <v>2054911</v>
      </c>
      <c r="H9" s="444">
        <v>2131943</v>
      </c>
      <c r="I9" s="444">
        <v>2205449</v>
      </c>
      <c r="J9" s="444">
        <v>2232400</v>
      </c>
      <c r="K9" s="444">
        <v>2164118</v>
      </c>
      <c r="L9" s="444">
        <v>2200594</v>
      </c>
      <c r="M9" s="444">
        <v>2376115</v>
      </c>
      <c r="N9" s="444">
        <v>2467600</v>
      </c>
    </row>
    <row r="10" spans="1:14" s="141" customFormat="1" ht="16.5" customHeight="1" x14ac:dyDescent="0.2">
      <c r="A10" s="499" t="s">
        <v>189</v>
      </c>
      <c r="B10" s="502" t="s">
        <v>185</v>
      </c>
      <c r="C10" s="322" t="s">
        <v>180</v>
      </c>
      <c r="D10" s="443">
        <v>576.25</v>
      </c>
      <c r="E10" s="443">
        <v>583.58000000000004</v>
      </c>
      <c r="F10" s="443">
        <v>592.89</v>
      </c>
      <c r="G10" s="443">
        <v>608.30999999999995</v>
      </c>
      <c r="H10" s="443">
        <v>622.04999999999995</v>
      </c>
      <c r="I10" s="443">
        <v>647.99</v>
      </c>
      <c r="J10" s="443">
        <v>668.91</v>
      </c>
      <c r="K10" s="443">
        <v>696.57</v>
      </c>
      <c r="L10" s="443">
        <v>726.29</v>
      </c>
      <c r="M10" s="443">
        <v>766.17</v>
      </c>
      <c r="N10" s="443">
        <v>821.44</v>
      </c>
    </row>
    <row r="11" spans="1:14" s="141" customFormat="1" ht="16.5" customHeight="1" x14ac:dyDescent="0.2">
      <c r="A11" s="500"/>
      <c r="B11" s="503"/>
      <c r="C11" s="323" t="s">
        <v>181</v>
      </c>
      <c r="D11" s="442">
        <v>512.5</v>
      </c>
      <c r="E11" s="442">
        <v>519.29999999999995</v>
      </c>
      <c r="F11" s="442">
        <v>525.99</v>
      </c>
      <c r="G11" s="442">
        <v>540</v>
      </c>
      <c r="H11" s="442">
        <v>560</v>
      </c>
      <c r="I11" s="442">
        <v>585</v>
      </c>
      <c r="J11" s="442">
        <v>607</v>
      </c>
      <c r="K11" s="442">
        <v>635</v>
      </c>
      <c r="L11" s="442">
        <v>666</v>
      </c>
      <c r="M11" s="442">
        <v>705</v>
      </c>
      <c r="N11" s="442">
        <v>764</v>
      </c>
    </row>
    <row r="12" spans="1:14" s="141" customFormat="1" ht="16.5" customHeight="1" x14ac:dyDescent="0.2">
      <c r="A12" s="500"/>
      <c r="B12" s="503" t="s">
        <v>186</v>
      </c>
      <c r="C12" s="323" t="s">
        <v>182</v>
      </c>
      <c r="D12" s="442">
        <v>677.48</v>
      </c>
      <c r="E12" s="442">
        <v>685.6</v>
      </c>
      <c r="F12" s="442">
        <v>700.54</v>
      </c>
      <c r="G12" s="442">
        <v>711.01</v>
      </c>
      <c r="H12" s="442">
        <v>730.56</v>
      </c>
      <c r="I12" s="442">
        <v>767.66</v>
      </c>
      <c r="J12" s="442">
        <v>789.07</v>
      </c>
      <c r="K12" s="442">
        <v>817.39</v>
      </c>
      <c r="L12" s="442">
        <v>849.53</v>
      </c>
      <c r="M12" s="442">
        <v>892.87</v>
      </c>
      <c r="N12" s="442">
        <v>968.17</v>
      </c>
    </row>
    <row r="13" spans="1:14" s="141" customFormat="1" ht="16.5" customHeight="1" x14ac:dyDescent="0.2">
      <c r="A13" s="500"/>
      <c r="B13" s="503"/>
      <c r="C13" s="323" t="s">
        <v>183</v>
      </c>
      <c r="D13" s="442">
        <v>611.9</v>
      </c>
      <c r="E13" s="442">
        <v>625</v>
      </c>
      <c r="F13" s="442">
        <v>631.25</v>
      </c>
      <c r="G13" s="442">
        <v>642</v>
      </c>
      <c r="H13" s="442">
        <v>670.93</v>
      </c>
      <c r="I13" s="442">
        <v>701.5</v>
      </c>
      <c r="J13" s="442">
        <v>728.52</v>
      </c>
      <c r="K13" s="442">
        <v>753</v>
      </c>
      <c r="L13" s="442">
        <v>780.25</v>
      </c>
      <c r="M13" s="442">
        <v>825</v>
      </c>
      <c r="N13" s="442">
        <v>893.11</v>
      </c>
    </row>
    <row r="14" spans="1:14" s="295" customFormat="1" ht="16.5" customHeight="1" x14ac:dyDescent="0.2">
      <c r="A14" s="506"/>
      <c r="B14" s="505" t="s">
        <v>184</v>
      </c>
      <c r="C14" s="505"/>
      <c r="D14" s="444">
        <v>10876</v>
      </c>
      <c r="E14" s="444">
        <v>10057</v>
      </c>
      <c r="F14" s="444">
        <v>8484</v>
      </c>
      <c r="G14" s="444">
        <v>8353</v>
      </c>
      <c r="H14" s="444">
        <v>8132</v>
      </c>
      <c r="I14" s="444">
        <v>7494</v>
      </c>
      <c r="J14" s="444">
        <v>7345</v>
      </c>
      <c r="K14" s="444">
        <v>6405</v>
      </c>
      <c r="L14" s="444">
        <v>6063</v>
      </c>
      <c r="M14" s="444">
        <v>5907</v>
      </c>
      <c r="N14" s="444">
        <v>6162</v>
      </c>
    </row>
    <row r="15" spans="1:14" s="141" customFormat="1" ht="16.5" customHeight="1" x14ac:dyDescent="0.2">
      <c r="A15" s="499" t="s">
        <v>190</v>
      </c>
      <c r="B15" s="502" t="s">
        <v>187</v>
      </c>
      <c r="C15" s="322" t="s">
        <v>180</v>
      </c>
      <c r="D15" s="443">
        <v>679.13</v>
      </c>
      <c r="E15" s="443">
        <v>681.33</v>
      </c>
      <c r="F15" s="443">
        <v>685.64</v>
      </c>
      <c r="G15" s="443">
        <v>696.14</v>
      </c>
      <c r="H15" s="443">
        <v>714.43</v>
      </c>
      <c r="I15" s="443">
        <v>738.36</v>
      </c>
      <c r="J15" s="443">
        <v>763.83</v>
      </c>
      <c r="K15" s="443">
        <v>791.06</v>
      </c>
      <c r="L15" s="443">
        <v>822.51</v>
      </c>
      <c r="M15" s="443">
        <v>866.98</v>
      </c>
      <c r="N15" s="443">
        <v>927.83</v>
      </c>
    </row>
    <row r="16" spans="1:14" s="141" customFormat="1" ht="16.5" customHeight="1" x14ac:dyDescent="0.2">
      <c r="A16" s="500"/>
      <c r="B16" s="503"/>
      <c r="C16" s="323" t="s">
        <v>181</v>
      </c>
      <c r="D16" s="442">
        <v>566.64</v>
      </c>
      <c r="E16" s="442">
        <v>569.73</v>
      </c>
      <c r="F16" s="442">
        <v>573</v>
      </c>
      <c r="G16" s="442">
        <v>580</v>
      </c>
      <c r="H16" s="442">
        <v>600</v>
      </c>
      <c r="I16" s="442">
        <v>620</v>
      </c>
      <c r="J16" s="442">
        <v>642</v>
      </c>
      <c r="K16" s="442">
        <v>667.22</v>
      </c>
      <c r="L16" s="442">
        <v>700</v>
      </c>
      <c r="M16" s="442">
        <v>746</v>
      </c>
      <c r="N16" s="442">
        <v>800</v>
      </c>
    </row>
    <row r="17" spans="1:14" s="141" customFormat="1" ht="16.5" customHeight="1" x14ac:dyDescent="0.2">
      <c r="A17" s="500"/>
      <c r="B17" s="503" t="s">
        <v>188</v>
      </c>
      <c r="C17" s="323" t="s">
        <v>182</v>
      </c>
      <c r="D17" s="442">
        <v>817.17</v>
      </c>
      <c r="E17" s="442">
        <v>821.84</v>
      </c>
      <c r="F17" s="442">
        <v>826.46</v>
      </c>
      <c r="G17" s="442">
        <v>838.61</v>
      </c>
      <c r="H17" s="442">
        <v>863.74</v>
      </c>
      <c r="I17" s="442">
        <v>895.35</v>
      </c>
      <c r="J17" s="442">
        <v>926.56</v>
      </c>
      <c r="K17" s="442">
        <v>955.61</v>
      </c>
      <c r="L17" s="442">
        <v>990.55</v>
      </c>
      <c r="M17" s="442">
        <v>1044.03</v>
      </c>
      <c r="N17" s="442">
        <v>1122.23</v>
      </c>
    </row>
    <row r="18" spans="1:14" s="141" customFormat="1" ht="16.5" customHeight="1" x14ac:dyDescent="0.2">
      <c r="A18" s="500"/>
      <c r="B18" s="503"/>
      <c r="C18" s="323" t="s">
        <v>183</v>
      </c>
      <c r="D18" s="442">
        <v>681.74</v>
      </c>
      <c r="E18" s="442">
        <v>686.25</v>
      </c>
      <c r="F18" s="442">
        <v>690</v>
      </c>
      <c r="G18" s="442">
        <v>699.11</v>
      </c>
      <c r="H18" s="442">
        <v>722.52</v>
      </c>
      <c r="I18" s="442">
        <v>752</v>
      </c>
      <c r="J18" s="442">
        <v>783.62</v>
      </c>
      <c r="K18" s="442">
        <v>810.23</v>
      </c>
      <c r="L18" s="442">
        <v>845.4</v>
      </c>
      <c r="M18" s="442">
        <v>891.6</v>
      </c>
      <c r="N18" s="442">
        <v>964</v>
      </c>
    </row>
    <row r="19" spans="1:14" s="295" customFormat="1" ht="16.5" customHeight="1" x14ac:dyDescent="0.2">
      <c r="A19" s="506"/>
      <c r="B19" s="505" t="s">
        <v>184</v>
      </c>
      <c r="C19" s="505"/>
      <c r="D19" s="444">
        <v>1028783</v>
      </c>
      <c r="E19" s="444">
        <v>1028192</v>
      </c>
      <c r="F19" s="444">
        <v>1031891</v>
      </c>
      <c r="G19" s="444">
        <v>1036344</v>
      </c>
      <c r="H19" s="444">
        <v>1043381</v>
      </c>
      <c r="I19" s="444">
        <v>1039158</v>
      </c>
      <c r="J19" s="444">
        <v>1007442</v>
      </c>
      <c r="K19" s="444">
        <v>943206</v>
      </c>
      <c r="L19" s="444">
        <v>923652</v>
      </c>
      <c r="M19" s="444">
        <v>953672</v>
      </c>
      <c r="N19" s="444">
        <v>946247</v>
      </c>
    </row>
    <row r="20" spans="1:14" s="141" customFormat="1" ht="16.5" customHeight="1" x14ac:dyDescent="0.2">
      <c r="A20" s="499" t="s">
        <v>195</v>
      </c>
      <c r="B20" s="502" t="s">
        <v>187</v>
      </c>
      <c r="C20" s="322" t="s">
        <v>180</v>
      </c>
      <c r="D20" s="443">
        <v>893.14</v>
      </c>
      <c r="E20" s="443">
        <v>881.23</v>
      </c>
      <c r="F20" s="443">
        <v>873.9</v>
      </c>
      <c r="G20" s="443">
        <v>872.76</v>
      </c>
      <c r="H20" s="443">
        <v>878.03</v>
      </c>
      <c r="I20" s="443">
        <v>891.3</v>
      </c>
      <c r="J20" s="443">
        <v>910.03</v>
      </c>
      <c r="K20" s="443">
        <v>929.85</v>
      </c>
      <c r="L20" s="443">
        <v>955.65</v>
      </c>
      <c r="M20" s="443">
        <v>997.48</v>
      </c>
      <c r="N20" s="443">
        <v>1057.23</v>
      </c>
    </row>
    <row r="21" spans="1:14" s="141" customFormat="1" ht="16.5" customHeight="1" x14ac:dyDescent="0.2">
      <c r="A21" s="500"/>
      <c r="B21" s="503"/>
      <c r="C21" s="323" t="s">
        <v>181</v>
      </c>
      <c r="D21" s="442">
        <v>678.75</v>
      </c>
      <c r="E21" s="442">
        <v>666.41</v>
      </c>
      <c r="F21" s="442">
        <v>651.55999999999995</v>
      </c>
      <c r="G21" s="442">
        <v>651.55999999999995</v>
      </c>
      <c r="H21" s="442">
        <v>658.97</v>
      </c>
      <c r="I21" s="442">
        <v>680</v>
      </c>
      <c r="J21" s="442">
        <v>700</v>
      </c>
      <c r="K21" s="442">
        <v>720</v>
      </c>
      <c r="L21" s="442">
        <v>750</v>
      </c>
      <c r="M21" s="442">
        <v>798.57</v>
      </c>
      <c r="N21" s="442">
        <v>850</v>
      </c>
    </row>
    <row r="22" spans="1:14" s="141" customFormat="1" ht="16.5" customHeight="1" x14ac:dyDescent="0.2">
      <c r="A22" s="500"/>
      <c r="B22" s="503" t="s">
        <v>188</v>
      </c>
      <c r="C22" s="323" t="s">
        <v>182</v>
      </c>
      <c r="D22" s="442">
        <v>1099.8800000000001</v>
      </c>
      <c r="E22" s="442">
        <v>1086.31</v>
      </c>
      <c r="F22" s="442">
        <v>1072.77</v>
      </c>
      <c r="G22" s="442">
        <v>1068.6500000000001</v>
      </c>
      <c r="H22" s="442">
        <v>1078.5899999999999</v>
      </c>
      <c r="I22" s="442">
        <v>1097.03</v>
      </c>
      <c r="J22" s="442">
        <v>1117.3800000000001</v>
      </c>
      <c r="K22" s="442">
        <v>1138.6300000000001</v>
      </c>
      <c r="L22" s="442">
        <v>1163.52</v>
      </c>
      <c r="M22" s="442">
        <v>1217.57</v>
      </c>
      <c r="N22" s="442">
        <v>1297.5899999999999</v>
      </c>
    </row>
    <row r="23" spans="1:14" s="141" customFormat="1" ht="16.5" customHeight="1" x14ac:dyDescent="0.2">
      <c r="A23" s="500"/>
      <c r="B23" s="503"/>
      <c r="C23" s="323" t="s">
        <v>183</v>
      </c>
      <c r="D23" s="442">
        <v>828.73</v>
      </c>
      <c r="E23" s="442">
        <v>817.76</v>
      </c>
      <c r="F23" s="442">
        <v>807.1</v>
      </c>
      <c r="G23" s="442">
        <v>807.17</v>
      </c>
      <c r="H23" s="442">
        <v>823.5</v>
      </c>
      <c r="I23" s="442">
        <v>846.69</v>
      </c>
      <c r="J23" s="442">
        <v>872.97</v>
      </c>
      <c r="K23" s="442">
        <v>900.99</v>
      </c>
      <c r="L23" s="442">
        <v>927.28</v>
      </c>
      <c r="M23" s="442">
        <v>977.7</v>
      </c>
      <c r="N23" s="442">
        <v>1050.8</v>
      </c>
    </row>
    <row r="24" spans="1:14" s="295" customFormat="1" ht="16.5" customHeight="1" x14ac:dyDescent="0.2">
      <c r="A24" s="506"/>
      <c r="B24" s="505" t="s">
        <v>184</v>
      </c>
      <c r="C24" s="505"/>
      <c r="D24" s="444">
        <v>478953</v>
      </c>
      <c r="E24" s="444">
        <v>502817</v>
      </c>
      <c r="F24" s="444">
        <v>537397</v>
      </c>
      <c r="G24" s="444">
        <v>574341</v>
      </c>
      <c r="H24" s="444">
        <v>614973</v>
      </c>
      <c r="I24" s="444">
        <v>661451</v>
      </c>
      <c r="J24" s="444">
        <v>692025</v>
      </c>
      <c r="K24" s="444">
        <v>678980</v>
      </c>
      <c r="L24" s="444">
        <v>708685</v>
      </c>
      <c r="M24" s="444">
        <v>796744</v>
      </c>
      <c r="N24" s="444">
        <v>861654</v>
      </c>
    </row>
    <row r="25" spans="1:14" s="141" customFormat="1" ht="16.5" customHeight="1" x14ac:dyDescent="0.2">
      <c r="A25" s="499" t="s">
        <v>196</v>
      </c>
      <c r="B25" s="502" t="s">
        <v>187</v>
      </c>
      <c r="C25" s="322" t="s">
        <v>180</v>
      </c>
      <c r="D25" s="443">
        <v>1598.23</v>
      </c>
      <c r="E25" s="443">
        <v>1566.87</v>
      </c>
      <c r="F25" s="443">
        <v>1550.64</v>
      </c>
      <c r="G25" s="443">
        <v>1550.37</v>
      </c>
      <c r="H25" s="443">
        <v>1551.97</v>
      </c>
      <c r="I25" s="443">
        <v>1571.08</v>
      </c>
      <c r="J25" s="443">
        <v>1604.7</v>
      </c>
      <c r="K25" s="443">
        <v>1637.25</v>
      </c>
      <c r="L25" s="443">
        <v>1680.39</v>
      </c>
      <c r="M25" s="443">
        <v>1767.51</v>
      </c>
      <c r="N25" s="443">
        <v>1870.81</v>
      </c>
    </row>
    <row r="26" spans="1:14" s="141" customFormat="1" ht="16.5" customHeight="1" x14ac:dyDescent="0.2">
      <c r="A26" s="500"/>
      <c r="B26" s="503"/>
      <c r="C26" s="323" t="s">
        <v>181</v>
      </c>
      <c r="D26" s="442">
        <v>1228</v>
      </c>
      <c r="E26" s="442">
        <v>1200</v>
      </c>
      <c r="F26" s="442">
        <v>1201</v>
      </c>
      <c r="G26" s="442">
        <v>1201</v>
      </c>
      <c r="H26" s="442">
        <v>1201</v>
      </c>
      <c r="I26" s="442">
        <v>1201</v>
      </c>
      <c r="J26" s="442">
        <v>1235</v>
      </c>
      <c r="K26" s="442">
        <v>1260.32</v>
      </c>
      <c r="L26" s="442">
        <v>1300</v>
      </c>
      <c r="M26" s="442">
        <v>1376</v>
      </c>
      <c r="N26" s="442">
        <v>1452.5</v>
      </c>
    </row>
    <row r="27" spans="1:14" s="141" customFormat="1" ht="16.5" customHeight="1" x14ac:dyDescent="0.2">
      <c r="A27" s="500"/>
      <c r="B27" s="503" t="s">
        <v>188</v>
      </c>
      <c r="C27" s="323" t="s">
        <v>182</v>
      </c>
      <c r="D27" s="442">
        <v>1871.71</v>
      </c>
      <c r="E27" s="442">
        <v>1841.04</v>
      </c>
      <c r="F27" s="442">
        <v>1820.24</v>
      </c>
      <c r="G27" s="442">
        <v>1815.28</v>
      </c>
      <c r="H27" s="442">
        <v>1823.4</v>
      </c>
      <c r="I27" s="442">
        <v>1854.84</v>
      </c>
      <c r="J27" s="442">
        <v>1889.56</v>
      </c>
      <c r="K27" s="442">
        <v>1926.07</v>
      </c>
      <c r="L27" s="442">
        <v>1969.18</v>
      </c>
      <c r="M27" s="442">
        <v>2072.86</v>
      </c>
      <c r="N27" s="442">
        <v>2204.65</v>
      </c>
    </row>
    <row r="28" spans="1:14" s="141" customFormat="1" ht="16.5" customHeight="1" x14ac:dyDescent="0.2">
      <c r="A28" s="500"/>
      <c r="B28" s="503"/>
      <c r="C28" s="323" t="s">
        <v>183</v>
      </c>
      <c r="D28" s="442">
        <v>1429.7</v>
      </c>
      <c r="E28" s="442">
        <v>1402.52</v>
      </c>
      <c r="F28" s="442">
        <v>1385.74</v>
      </c>
      <c r="G28" s="442">
        <v>1380</v>
      </c>
      <c r="H28" s="442">
        <v>1388.06</v>
      </c>
      <c r="I28" s="442">
        <v>1425.49</v>
      </c>
      <c r="J28" s="442">
        <v>1470.43</v>
      </c>
      <c r="K28" s="442">
        <v>1508.15</v>
      </c>
      <c r="L28" s="442">
        <v>1545.1</v>
      </c>
      <c r="M28" s="442">
        <v>1621.95</v>
      </c>
      <c r="N28" s="442">
        <v>1734.72</v>
      </c>
    </row>
    <row r="29" spans="1:14" s="295" customFormat="1" ht="16.5" customHeight="1" x14ac:dyDescent="0.2">
      <c r="A29" s="506"/>
      <c r="B29" s="505" t="s">
        <v>184</v>
      </c>
      <c r="C29" s="505"/>
      <c r="D29" s="444">
        <v>368066</v>
      </c>
      <c r="E29" s="444">
        <v>383510</v>
      </c>
      <c r="F29" s="444">
        <v>408683</v>
      </c>
      <c r="G29" s="444">
        <v>431481</v>
      </c>
      <c r="H29" s="444">
        <v>461446</v>
      </c>
      <c r="I29" s="444">
        <v>492822</v>
      </c>
      <c r="J29" s="444">
        <v>519903</v>
      </c>
      <c r="K29" s="444">
        <v>529942</v>
      </c>
      <c r="L29" s="444">
        <v>557063</v>
      </c>
      <c r="M29" s="444">
        <v>613051</v>
      </c>
      <c r="N29" s="444">
        <v>645431</v>
      </c>
    </row>
    <row r="30" spans="1:14" s="141" customFormat="1" ht="16.5" customHeight="1" x14ac:dyDescent="0.2">
      <c r="A30" s="499" t="s">
        <v>13</v>
      </c>
      <c r="B30" s="502" t="s">
        <v>187</v>
      </c>
      <c r="C30" s="322" t="s">
        <v>180</v>
      </c>
      <c r="D30" s="443">
        <v>917.22</v>
      </c>
      <c r="E30" s="443">
        <v>900.34</v>
      </c>
      <c r="F30" s="443">
        <v>824.37</v>
      </c>
      <c r="G30" s="443">
        <v>895.27</v>
      </c>
      <c r="H30" s="443">
        <v>954.09</v>
      </c>
      <c r="I30" s="443">
        <v>942.93</v>
      </c>
      <c r="J30" s="443">
        <v>929.22</v>
      </c>
      <c r="K30" s="443">
        <v>967.95</v>
      </c>
      <c r="L30" s="443">
        <v>1031</v>
      </c>
      <c r="M30" s="443">
        <v>1083.75</v>
      </c>
      <c r="N30" s="443">
        <v>1071.4000000000001</v>
      </c>
    </row>
    <row r="31" spans="1:14" s="141" customFormat="1" ht="16.5" customHeight="1" x14ac:dyDescent="0.2">
      <c r="A31" s="500"/>
      <c r="B31" s="503"/>
      <c r="C31" s="323" t="s">
        <v>181</v>
      </c>
      <c r="D31" s="442">
        <v>600</v>
      </c>
      <c r="E31" s="442">
        <v>600</v>
      </c>
      <c r="F31" s="442">
        <v>550</v>
      </c>
      <c r="G31" s="442">
        <v>560</v>
      </c>
      <c r="H31" s="442">
        <v>591.54999999999995</v>
      </c>
      <c r="I31" s="442">
        <v>600</v>
      </c>
      <c r="J31" s="442">
        <v>615</v>
      </c>
      <c r="K31" s="442">
        <v>647.57000000000005</v>
      </c>
      <c r="L31" s="442">
        <v>700</v>
      </c>
      <c r="M31" s="442">
        <v>750</v>
      </c>
      <c r="N31" s="442">
        <v>775</v>
      </c>
    </row>
    <row r="32" spans="1:14" s="141" customFormat="1" ht="16.5" customHeight="1" x14ac:dyDescent="0.2">
      <c r="A32" s="500"/>
      <c r="B32" s="503" t="s">
        <v>188</v>
      </c>
      <c r="C32" s="323" t="s">
        <v>182</v>
      </c>
      <c r="D32" s="442">
        <v>1072.5899999999999</v>
      </c>
      <c r="E32" s="442">
        <v>1036.97</v>
      </c>
      <c r="F32" s="442">
        <v>946.93</v>
      </c>
      <c r="G32" s="442">
        <v>1022.25</v>
      </c>
      <c r="H32" s="442">
        <v>1089.48</v>
      </c>
      <c r="I32" s="442">
        <v>1112.81</v>
      </c>
      <c r="J32" s="442">
        <v>1085.9000000000001</v>
      </c>
      <c r="K32" s="442">
        <v>1145.42</v>
      </c>
      <c r="L32" s="442">
        <v>1210.72</v>
      </c>
      <c r="M32" s="442">
        <v>1293.6400000000001</v>
      </c>
      <c r="N32" s="442">
        <v>1260.92</v>
      </c>
    </row>
    <row r="33" spans="1:15" s="141" customFormat="1" ht="16.5" customHeight="1" x14ac:dyDescent="0.2">
      <c r="A33" s="500"/>
      <c r="B33" s="503"/>
      <c r="C33" s="323" t="s">
        <v>183</v>
      </c>
      <c r="D33" s="442">
        <v>728.71</v>
      </c>
      <c r="E33" s="442">
        <v>700</v>
      </c>
      <c r="F33" s="442">
        <v>650</v>
      </c>
      <c r="G33" s="442">
        <v>662.5</v>
      </c>
      <c r="H33" s="442">
        <v>700</v>
      </c>
      <c r="I33" s="442">
        <v>750.96</v>
      </c>
      <c r="J33" s="442">
        <v>742</v>
      </c>
      <c r="K33" s="442">
        <v>785.36</v>
      </c>
      <c r="L33" s="442">
        <v>850</v>
      </c>
      <c r="M33" s="442">
        <v>908.5</v>
      </c>
      <c r="N33" s="442">
        <v>930.01</v>
      </c>
    </row>
    <row r="34" spans="1:15" s="295" customFormat="1" ht="16.5" customHeight="1" x14ac:dyDescent="0.2">
      <c r="A34" s="501"/>
      <c r="B34" s="504" t="s">
        <v>184</v>
      </c>
      <c r="C34" s="504"/>
      <c r="D34" s="445">
        <v>3833</v>
      </c>
      <c r="E34" s="445">
        <v>3731</v>
      </c>
      <c r="F34" s="445">
        <v>4676</v>
      </c>
      <c r="G34" s="445">
        <v>4392</v>
      </c>
      <c r="H34" s="445">
        <v>4011</v>
      </c>
      <c r="I34" s="445">
        <v>4524</v>
      </c>
      <c r="J34" s="445">
        <v>5685</v>
      </c>
      <c r="K34" s="445">
        <v>5585</v>
      </c>
      <c r="L34" s="445">
        <v>5131</v>
      </c>
      <c r="M34" s="445">
        <v>6741</v>
      </c>
      <c r="N34" s="445">
        <v>8106</v>
      </c>
    </row>
    <row r="35" spans="1:15" s="70" customFormat="1" x14ac:dyDescent="0.2">
      <c r="A35" s="294" t="s">
        <v>137</v>
      </c>
      <c r="B35" s="294"/>
      <c r="C35" s="294"/>
      <c r="D35" s="294"/>
      <c r="E35" s="294"/>
      <c r="F35" s="294"/>
      <c r="G35" s="294"/>
      <c r="H35" s="294"/>
      <c r="I35" s="294"/>
      <c r="J35" s="294"/>
      <c r="K35" s="294"/>
      <c r="L35" s="294"/>
      <c r="M35" s="294"/>
      <c r="N35" s="294"/>
    </row>
    <row r="36" spans="1:15" s="296" customFormat="1" ht="11.25" customHeight="1" x14ac:dyDescent="0.2">
      <c r="A36" s="491" t="s">
        <v>384</v>
      </c>
      <c r="B36" s="491"/>
      <c r="C36" s="491"/>
      <c r="D36" s="491"/>
      <c r="E36" s="491"/>
      <c r="F36" s="491"/>
      <c r="G36" s="491"/>
      <c r="H36" s="491"/>
      <c r="I36" s="491"/>
      <c r="J36" s="491"/>
      <c r="K36" s="491"/>
      <c r="L36" s="491"/>
      <c r="M36" s="491"/>
      <c r="N36" s="491"/>
    </row>
    <row r="37" spans="1:15" s="296" customFormat="1" ht="13.5" customHeight="1" x14ac:dyDescent="0.2">
      <c r="A37" s="491" t="s">
        <v>197</v>
      </c>
      <c r="B37" s="491"/>
      <c r="C37" s="491"/>
      <c r="D37" s="491"/>
      <c r="E37" s="491"/>
      <c r="F37" s="491"/>
      <c r="G37" s="491"/>
      <c r="H37" s="491"/>
      <c r="I37" s="491"/>
      <c r="J37" s="491"/>
      <c r="K37" s="491"/>
      <c r="L37" s="491"/>
      <c r="M37" s="491"/>
      <c r="N37" s="491"/>
    </row>
    <row r="38" spans="1:15" s="296" customFormat="1" x14ac:dyDescent="0.2">
      <c r="D38" s="297"/>
      <c r="E38" s="297"/>
    </row>
    <row r="39" spans="1:15" x14ac:dyDescent="0.2">
      <c r="A39" s="296"/>
      <c r="B39" s="296"/>
      <c r="C39" s="296"/>
      <c r="D39" s="298"/>
      <c r="E39" s="298"/>
      <c r="F39" s="298"/>
      <c r="G39" s="298"/>
      <c r="H39" s="298"/>
      <c r="I39" s="298"/>
      <c r="J39" s="298"/>
      <c r="K39" s="298"/>
      <c r="L39" s="298"/>
      <c r="M39" s="298"/>
      <c r="N39" s="298"/>
      <c r="O39" s="296"/>
    </row>
    <row r="43" spans="1:15" x14ac:dyDescent="0.2">
      <c r="D43" s="299"/>
      <c r="E43" s="299"/>
      <c r="F43" s="299"/>
      <c r="G43" s="299"/>
      <c r="H43" s="299"/>
      <c r="I43" s="299"/>
      <c r="J43" s="299"/>
      <c r="K43" s="299"/>
      <c r="L43" s="299"/>
      <c r="M43" s="299"/>
      <c r="N43" s="299"/>
    </row>
    <row r="44" spans="1:15" x14ac:dyDescent="0.2">
      <c r="D44" s="299"/>
      <c r="E44" s="299"/>
      <c r="F44" s="299"/>
      <c r="G44" s="299"/>
      <c r="H44" s="299"/>
      <c r="I44" s="299"/>
      <c r="J44" s="299"/>
      <c r="K44" s="299"/>
      <c r="L44" s="299"/>
      <c r="M44" s="299"/>
      <c r="N44" s="299"/>
    </row>
    <row r="45" spans="1:15" x14ac:dyDescent="0.2">
      <c r="D45" s="299"/>
      <c r="E45" s="299"/>
      <c r="F45" s="299"/>
      <c r="G45" s="299"/>
      <c r="H45" s="299"/>
      <c r="I45" s="299"/>
      <c r="J45" s="299"/>
      <c r="K45" s="299"/>
      <c r="L45" s="299"/>
      <c r="M45" s="299"/>
      <c r="N45" s="299"/>
    </row>
    <row r="46" spans="1:15" x14ac:dyDescent="0.2">
      <c r="D46" s="299"/>
      <c r="E46" s="299"/>
      <c r="F46" s="299"/>
      <c r="G46" s="299"/>
      <c r="H46" s="299"/>
      <c r="I46" s="299"/>
      <c r="J46" s="299"/>
      <c r="K46" s="299"/>
      <c r="L46" s="299"/>
      <c r="M46" s="299"/>
      <c r="N46" s="299"/>
    </row>
    <row r="47" spans="1:15" x14ac:dyDescent="0.2">
      <c r="D47" s="299"/>
      <c r="E47" s="299"/>
      <c r="F47" s="299"/>
      <c r="G47" s="299"/>
      <c r="H47" s="299"/>
      <c r="I47" s="299"/>
      <c r="J47" s="299"/>
      <c r="K47" s="299"/>
      <c r="L47" s="299"/>
      <c r="M47" s="299"/>
      <c r="N47" s="299"/>
    </row>
  </sheetData>
  <mergeCells count="27">
    <mergeCell ref="A10:A14"/>
    <mergeCell ref="B10:B11"/>
    <mergeCell ref="A25:A29"/>
    <mergeCell ref="B25:B26"/>
    <mergeCell ref="B27:B28"/>
    <mergeCell ref="B29:C29"/>
    <mergeCell ref="B12:B13"/>
    <mergeCell ref="B14:C14"/>
    <mergeCell ref="A15:A19"/>
    <mergeCell ref="B15:B16"/>
    <mergeCell ref="B17:B18"/>
    <mergeCell ref="A36:N36"/>
    <mergeCell ref="A37:N37"/>
    <mergeCell ref="A1:N1"/>
    <mergeCell ref="A30:A34"/>
    <mergeCell ref="B30:B31"/>
    <mergeCell ref="B32:B33"/>
    <mergeCell ref="B34:C34"/>
    <mergeCell ref="B19:C19"/>
    <mergeCell ref="A20:A24"/>
    <mergeCell ref="B20:B21"/>
    <mergeCell ref="B22:B23"/>
    <mergeCell ref="B24:C24"/>
    <mergeCell ref="A5:A9"/>
    <mergeCell ref="B5:B6"/>
    <mergeCell ref="B7:B8"/>
    <mergeCell ref="B9:C9"/>
  </mergeCells>
  <conditionalFormatting sqref="A36 A1:A3 F38 F40:F42 F48:F1048576 H38:H1048576 H2:H4 A38:C38 A40:C42 A48:C1048576 A4:F4 B2:F3 A39:F39 A43:F47 A5:C8 A10:C34 A9 O1:XFD1048576">
    <cfRule type="cellIs" dxfId="104" priority="112" operator="equal">
      <formula>0</formula>
    </cfRule>
  </conditionalFormatting>
  <conditionalFormatting sqref="A35">
    <cfRule type="cellIs" dxfId="103" priority="109" operator="equal">
      <formula>0</formula>
    </cfRule>
  </conditionalFormatting>
  <conditionalFormatting sqref="D38 D40:D42 D48:D1048576">
    <cfRule type="cellIs" dxfId="102" priority="108" operator="equal">
      <formula>0</formula>
    </cfRule>
  </conditionalFormatting>
  <conditionalFormatting sqref="E38 E40:E42 E48:E1048576">
    <cfRule type="cellIs" dxfId="101" priority="100" operator="equal">
      <formula>0</formula>
    </cfRule>
  </conditionalFormatting>
  <conditionalFormatting sqref="G38:G1048576 G2:G4">
    <cfRule type="cellIs" dxfId="100" priority="91" operator="equal">
      <formula>0</formula>
    </cfRule>
  </conditionalFormatting>
  <conditionalFormatting sqref="I38:I1048576 I2:I4">
    <cfRule type="cellIs" dxfId="99" priority="90" operator="equal">
      <formula>0</formula>
    </cfRule>
  </conditionalFormatting>
  <conditionalFormatting sqref="J38:J1048576 J2:J8 J11:J14 J16:J19 J21:J24 J26:J29 J31:J34">
    <cfRule type="cellIs" dxfId="98" priority="89" operator="equal">
      <formula>0</formula>
    </cfRule>
  </conditionalFormatting>
  <conditionalFormatting sqref="A37">
    <cfRule type="cellIs" dxfId="97" priority="86" operator="equal">
      <formula>0</formula>
    </cfRule>
  </conditionalFormatting>
  <conditionalFormatting sqref="K38:K1048576 K2:K8 K11:K14 K16:K19 K21:K24 K26:K29 K31:K34">
    <cfRule type="cellIs" dxfId="96" priority="85" operator="equal">
      <formula>0</formula>
    </cfRule>
  </conditionalFormatting>
  <conditionalFormatting sqref="L38:L1048576 L2:L8 L11:L14 L16:L19 L21:L24 L26:L29 L31:L34">
    <cfRule type="cellIs" dxfId="95" priority="78" operator="equal">
      <formula>0</formula>
    </cfRule>
  </conditionalFormatting>
  <conditionalFormatting sqref="M38:M1048576 M2:M8 M11:M14 M16:M19 M21:M24 M26:M29 M31:M34">
    <cfRule type="cellIs" dxfId="94" priority="77" operator="equal">
      <formula>0</formula>
    </cfRule>
  </conditionalFormatting>
  <conditionalFormatting sqref="N38:N1048576 N2:N8 N11:N14 N16:N19 N21:N24 N26:N29 N31:N34">
    <cfRule type="cellIs" dxfId="93" priority="74" operator="equal">
      <formula>0</formula>
    </cfRule>
  </conditionalFormatting>
  <conditionalFormatting sqref="D5:D8 D11:D14 D16:D19 D21:D24 D26:D29 D31:D34">
    <cfRule type="cellIs" dxfId="92" priority="73" operator="equal">
      <formula>0</formula>
    </cfRule>
  </conditionalFormatting>
  <conditionalFormatting sqref="E5:E8 E11:E14 E16:E19 E21:E24 E26:E29 E31:E34">
    <cfRule type="cellIs" dxfId="91" priority="72" operator="equal">
      <formula>0</formula>
    </cfRule>
  </conditionalFormatting>
  <conditionalFormatting sqref="F5:F8 F11:F14 F16:F19 F21:F24 F26:F29 F31:F34">
    <cfRule type="cellIs" dxfId="90" priority="71" operator="equal">
      <formula>0</formula>
    </cfRule>
  </conditionalFormatting>
  <conditionalFormatting sqref="G5:G8 G11:G14 G16:G19 G21:G24 G26:G29 G31:G34">
    <cfRule type="cellIs" dxfId="89" priority="70" operator="equal">
      <formula>0</formula>
    </cfRule>
  </conditionalFormatting>
  <conditionalFormatting sqref="H5:H8 H11:H14 H16:H19 H21:H24 H26:H29 H31:H34">
    <cfRule type="cellIs" dxfId="88" priority="69" operator="equal">
      <formula>0</formula>
    </cfRule>
  </conditionalFormatting>
  <conditionalFormatting sqref="I5:I8 I11:I14 I16:I19 I21:I24 I26:I29 I31:I34">
    <cfRule type="cellIs" dxfId="87" priority="68" operator="equal">
      <formula>0</formula>
    </cfRule>
  </conditionalFormatting>
  <conditionalFormatting sqref="J10">
    <cfRule type="cellIs" dxfId="86" priority="67" operator="equal">
      <formula>0</formula>
    </cfRule>
  </conditionalFormatting>
  <conditionalFormatting sqref="K10:K13">
    <cfRule type="cellIs" dxfId="85" priority="66" operator="equal">
      <formula>0</formula>
    </cfRule>
  </conditionalFormatting>
  <conditionalFormatting sqref="L10:L13">
    <cfRule type="cellIs" dxfId="84" priority="65" operator="equal">
      <formula>0</formula>
    </cfRule>
  </conditionalFormatting>
  <conditionalFormatting sqref="M10:M13">
    <cfRule type="cellIs" dxfId="83" priority="64" operator="equal">
      <formula>0</formula>
    </cfRule>
  </conditionalFormatting>
  <conditionalFormatting sqref="N10:N13">
    <cfRule type="cellIs" dxfId="82" priority="63" operator="equal">
      <formula>0</formula>
    </cfRule>
  </conditionalFormatting>
  <conditionalFormatting sqref="D10:D13">
    <cfRule type="cellIs" dxfId="81" priority="62" operator="equal">
      <formula>0</formula>
    </cfRule>
  </conditionalFormatting>
  <conditionalFormatting sqref="E10:E13">
    <cfRule type="cellIs" dxfId="80" priority="61" operator="equal">
      <formula>0</formula>
    </cfRule>
  </conditionalFormatting>
  <conditionalFormatting sqref="F10:F13">
    <cfRule type="cellIs" dxfId="79" priority="60" operator="equal">
      <formula>0</formula>
    </cfRule>
  </conditionalFormatting>
  <conditionalFormatting sqref="G10:G13">
    <cfRule type="cellIs" dxfId="78" priority="59" operator="equal">
      <formula>0</formula>
    </cfRule>
  </conditionalFormatting>
  <conditionalFormatting sqref="H10:H13">
    <cfRule type="cellIs" dxfId="77" priority="58" operator="equal">
      <formula>0</formula>
    </cfRule>
  </conditionalFormatting>
  <conditionalFormatting sqref="I10:I13">
    <cfRule type="cellIs" dxfId="76" priority="57" operator="equal">
      <formula>0</formula>
    </cfRule>
  </conditionalFormatting>
  <conditionalFormatting sqref="B9:C9">
    <cfRule type="cellIs" dxfId="75" priority="56" operator="equal">
      <formula>0</formula>
    </cfRule>
  </conditionalFormatting>
  <conditionalFormatting sqref="J9">
    <cfRule type="cellIs" dxfId="74" priority="55" operator="equal">
      <formula>0</formula>
    </cfRule>
  </conditionalFormatting>
  <conditionalFormatting sqref="K9">
    <cfRule type="cellIs" dxfId="73" priority="54" operator="equal">
      <formula>0</formula>
    </cfRule>
  </conditionalFormatting>
  <conditionalFormatting sqref="L9">
    <cfRule type="cellIs" dxfId="72" priority="53" operator="equal">
      <formula>0</formula>
    </cfRule>
  </conditionalFormatting>
  <conditionalFormatting sqref="M9">
    <cfRule type="cellIs" dxfId="71" priority="52" operator="equal">
      <formula>0</formula>
    </cfRule>
  </conditionalFormatting>
  <conditionalFormatting sqref="N9">
    <cfRule type="cellIs" dxfId="70" priority="51" operator="equal">
      <formula>0</formula>
    </cfRule>
  </conditionalFormatting>
  <conditionalFormatting sqref="D9">
    <cfRule type="cellIs" dxfId="69" priority="50" operator="equal">
      <formula>0</formula>
    </cfRule>
  </conditionalFormatting>
  <conditionalFormatting sqref="E9">
    <cfRule type="cellIs" dxfId="68" priority="49" operator="equal">
      <formula>0</formula>
    </cfRule>
  </conditionalFormatting>
  <conditionalFormatting sqref="F9">
    <cfRule type="cellIs" dxfId="67" priority="48" operator="equal">
      <formula>0</formula>
    </cfRule>
  </conditionalFormatting>
  <conditionalFormatting sqref="G9">
    <cfRule type="cellIs" dxfId="66" priority="47" operator="equal">
      <formula>0</formula>
    </cfRule>
  </conditionalFormatting>
  <conditionalFormatting sqref="H9">
    <cfRule type="cellIs" dxfId="65" priority="46" operator="equal">
      <formula>0</formula>
    </cfRule>
  </conditionalFormatting>
  <conditionalFormatting sqref="I9">
    <cfRule type="cellIs" dxfId="64" priority="45" operator="equal">
      <formula>0</formula>
    </cfRule>
  </conditionalFormatting>
  <conditionalFormatting sqref="J15">
    <cfRule type="cellIs" dxfId="63" priority="44" operator="equal">
      <formula>0</formula>
    </cfRule>
  </conditionalFormatting>
  <conditionalFormatting sqref="K15:K18">
    <cfRule type="cellIs" dxfId="62" priority="43" operator="equal">
      <formula>0</formula>
    </cfRule>
  </conditionalFormatting>
  <conditionalFormatting sqref="L15:L18">
    <cfRule type="cellIs" dxfId="61" priority="42" operator="equal">
      <formula>0</formula>
    </cfRule>
  </conditionalFormatting>
  <conditionalFormatting sqref="M15:M18">
    <cfRule type="cellIs" dxfId="60" priority="41" operator="equal">
      <formula>0</formula>
    </cfRule>
  </conditionalFormatting>
  <conditionalFormatting sqref="N15:N18">
    <cfRule type="cellIs" dxfId="59" priority="40" operator="equal">
      <formula>0</formula>
    </cfRule>
  </conditionalFormatting>
  <conditionalFormatting sqref="D15:D18">
    <cfRule type="cellIs" dxfId="58" priority="39" operator="equal">
      <formula>0</formula>
    </cfRule>
  </conditionalFormatting>
  <conditionalFormatting sqref="E15:E18">
    <cfRule type="cellIs" dxfId="57" priority="38" operator="equal">
      <formula>0</formula>
    </cfRule>
  </conditionalFormatting>
  <conditionalFormatting sqref="F15:F18">
    <cfRule type="cellIs" dxfId="56" priority="37" operator="equal">
      <formula>0</formula>
    </cfRule>
  </conditionalFormatting>
  <conditionalFormatting sqref="G15:G18">
    <cfRule type="cellIs" dxfId="55" priority="36" operator="equal">
      <formula>0</formula>
    </cfRule>
  </conditionalFormatting>
  <conditionalFormatting sqref="H15:H18">
    <cfRule type="cellIs" dxfId="54" priority="35" operator="equal">
      <formula>0</formula>
    </cfRule>
  </conditionalFormatting>
  <conditionalFormatting sqref="I15:I18">
    <cfRule type="cellIs" dxfId="53" priority="34" operator="equal">
      <formula>0</formula>
    </cfRule>
  </conditionalFormatting>
  <conditionalFormatting sqref="J20">
    <cfRule type="cellIs" dxfId="52" priority="33" operator="equal">
      <formula>0</formula>
    </cfRule>
  </conditionalFormatting>
  <conditionalFormatting sqref="K20:K23">
    <cfRule type="cellIs" dxfId="51" priority="32" operator="equal">
      <formula>0</formula>
    </cfRule>
  </conditionalFormatting>
  <conditionalFormatting sqref="L20:L23">
    <cfRule type="cellIs" dxfId="50" priority="31" operator="equal">
      <formula>0</formula>
    </cfRule>
  </conditionalFormatting>
  <conditionalFormatting sqref="M20:M23">
    <cfRule type="cellIs" dxfId="49" priority="30" operator="equal">
      <formula>0</formula>
    </cfRule>
  </conditionalFormatting>
  <conditionalFormatting sqref="N20:N23">
    <cfRule type="cellIs" dxfId="48" priority="29" operator="equal">
      <formula>0</formula>
    </cfRule>
  </conditionalFormatting>
  <conditionalFormatting sqref="D20:D23">
    <cfRule type="cellIs" dxfId="47" priority="28" operator="equal">
      <formula>0</formula>
    </cfRule>
  </conditionalFormatting>
  <conditionalFormatting sqref="E20:E23">
    <cfRule type="cellIs" dxfId="46" priority="27" operator="equal">
      <formula>0</formula>
    </cfRule>
  </conditionalFormatting>
  <conditionalFormatting sqref="F20:F23">
    <cfRule type="cellIs" dxfId="45" priority="26" operator="equal">
      <formula>0</formula>
    </cfRule>
  </conditionalFormatting>
  <conditionalFormatting sqref="G20:G23">
    <cfRule type="cellIs" dxfId="44" priority="25" operator="equal">
      <formula>0</formula>
    </cfRule>
  </conditionalFormatting>
  <conditionalFormatting sqref="H20:H23">
    <cfRule type="cellIs" dxfId="43" priority="24" operator="equal">
      <formula>0</formula>
    </cfRule>
  </conditionalFormatting>
  <conditionalFormatting sqref="I20:I23">
    <cfRule type="cellIs" dxfId="42" priority="23" operator="equal">
      <formula>0</formula>
    </cfRule>
  </conditionalFormatting>
  <conditionalFormatting sqref="J25">
    <cfRule type="cellIs" dxfId="41" priority="22" operator="equal">
      <formula>0</formula>
    </cfRule>
  </conditionalFormatting>
  <conditionalFormatting sqref="K25:K28">
    <cfRule type="cellIs" dxfId="40" priority="21" operator="equal">
      <formula>0</formula>
    </cfRule>
  </conditionalFormatting>
  <conditionalFormatting sqref="L25:L28">
    <cfRule type="cellIs" dxfId="39" priority="20" operator="equal">
      <formula>0</formula>
    </cfRule>
  </conditionalFormatting>
  <conditionalFormatting sqref="M25:M28">
    <cfRule type="cellIs" dxfId="38" priority="19" operator="equal">
      <formula>0</formula>
    </cfRule>
  </conditionalFormatting>
  <conditionalFormatting sqref="N25:N28">
    <cfRule type="cellIs" dxfId="37" priority="18" operator="equal">
      <formula>0</formula>
    </cfRule>
  </conditionalFormatting>
  <conditionalFormatting sqref="D25:D28">
    <cfRule type="cellIs" dxfId="36" priority="17" operator="equal">
      <formula>0</formula>
    </cfRule>
  </conditionalFormatting>
  <conditionalFormatting sqref="E25:E28">
    <cfRule type="cellIs" dxfId="35" priority="16" operator="equal">
      <formula>0</formula>
    </cfRule>
  </conditionalFormatting>
  <conditionalFormatting sqref="F25:F28">
    <cfRule type="cellIs" dxfId="34" priority="15" operator="equal">
      <formula>0</formula>
    </cfRule>
  </conditionalFormatting>
  <conditionalFormatting sqref="G25:G28">
    <cfRule type="cellIs" dxfId="33" priority="14" operator="equal">
      <formula>0</formula>
    </cfRule>
  </conditionalFormatting>
  <conditionalFormatting sqref="H25:H28">
    <cfRule type="cellIs" dxfId="32" priority="13" operator="equal">
      <formula>0</formula>
    </cfRule>
  </conditionalFormatting>
  <conditionalFormatting sqref="I25:I28">
    <cfRule type="cellIs" dxfId="31" priority="12" operator="equal">
      <formula>0</formula>
    </cfRule>
  </conditionalFormatting>
  <conditionalFormatting sqref="J30">
    <cfRule type="cellIs" dxfId="30" priority="11" operator="equal">
      <formula>0</formula>
    </cfRule>
  </conditionalFormatting>
  <conditionalFormatting sqref="K30:K33">
    <cfRule type="cellIs" dxfId="29" priority="10" operator="equal">
      <formula>0</formula>
    </cfRule>
  </conditionalFormatting>
  <conditionalFormatting sqref="L30:L33">
    <cfRule type="cellIs" dxfId="28" priority="9" operator="equal">
      <formula>0</formula>
    </cfRule>
  </conditionalFormatting>
  <conditionalFormatting sqref="M30:M33">
    <cfRule type="cellIs" dxfId="27" priority="8" operator="equal">
      <formula>0</formula>
    </cfRule>
  </conditionalFormatting>
  <conditionalFormatting sqref="N30:N33">
    <cfRule type="cellIs" dxfId="26" priority="7" operator="equal">
      <formula>0</formula>
    </cfRule>
  </conditionalFormatting>
  <conditionalFormatting sqref="D30:D33">
    <cfRule type="cellIs" dxfId="25" priority="6" operator="equal">
      <formula>0</formula>
    </cfRule>
  </conditionalFormatting>
  <conditionalFormatting sqref="E30:E33">
    <cfRule type="cellIs" dxfId="24" priority="5" operator="equal">
      <formula>0</formula>
    </cfRule>
  </conditionalFormatting>
  <conditionalFormatting sqref="F30:F33">
    <cfRule type="cellIs" dxfId="23" priority="4" operator="equal">
      <formula>0</formula>
    </cfRule>
  </conditionalFormatting>
  <conditionalFormatting sqref="G30:G33">
    <cfRule type="cellIs" dxfId="22" priority="3" operator="equal">
      <formula>0</formula>
    </cfRule>
  </conditionalFormatting>
  <conditionalFormatting sqref="H30:H33">
    <cfRule type="cellIs" dxfId="21" priority="2" operator="equal">
      <formula>0</formula>
    </cfRule>
  </conditionalFormatting>
  <conditionalFormatting sqref="I30:I33">
    <cfRule type="cellIs" dxfId="20" priority="1" operator="equal">
      <formula>0</formula>
    </cfRule>
  </conditionalFormatting>
  <printOptions horizontalCentered="1"/>
  <pageMargins left="0.27559055118110237" right="0.27559055118110237" top="1.7716535433070868" bottom="0.47244094488188981" header="0.19685039370078741" footer="0.19685039370078741"/>
  <pageSetup paperSize="9" orientation="portrait" r:id="rId1"/>
  <headerFooter>
    <oddHeader>&amp;C&amp;G</oddHeader>
  </headerFooter>
  <drawing r:id="rId2"/>
  <legacyDrawingHF r:id="rId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Folha34">
    <tabColor rgb="FFA50021"/>
    <pageSetUpPr fitToPage="1"/>
  </sheetPr>
  <dimension ref="A1:M26"/>
  <sheetViews>
    <sheetView showGridLines="0" workbookViewId="0">
      <selection sqref="A1:L1"/>
    </sheetView>
  </sheetViews>
  <sheetFormatPr defaultColWidth="9.140625" defaultRowHeight="11.25" x14ac:dyDescent="0.2"/>
  <cols>
    <col min="1" max="1" width="29.5703125" style="97" customWidth="1"/>
    <col min="2" max="12" width="6.42578125" style="97" customWidth="1"/>
    <col min="13" max="16384" width="9.140625" style="97"/>
  </cols>
  <sheetData>
    <row r="1" spans="1:12" s="98" customFormat="1" ht="28.5" customHeight="1" x14ac:dyDescent="0.2">
      <c r="A1" s="477" t="s">
        <v>294</v>
      </c>
      <c r="B1" s="477"/>
      <c r="C1" s="477"/>
      <c r="D1" s="477"/>
      <c r="E1" s="477"/>
      <c r="F1" s="477"/>
      <c r="G1" s="477"/>
      <c r="H1" s="477"/>
      <c r="I1" s="477"/>
      <c r="J1" s="477"/>
      <c r="K1" s="477"/>
      <c r="L1" s="477"/>
    </row>
    <row r="2" spans="1:12" s="79" customFormat="1" ht="15" customHeight="1" x14ac:dyDescent="0.2">
      <c r="A2" s="107"/>
      <c r="B2" s="94"/>
      <c r="C2" s="94"/>
      <c r="D2" s="94"/>
      <c r="E2" s="94"/>
      <c r="F2" s="94"/>
      <c r="G2" s="94"/>
      <c r="H2" s="94"/>
      <c r="I2" s="94"/>
      <c r="J2" s="94"/>
      <c r="K2" s="94"/>
      <c r="L2" s="94"/>
    </row>
    <row r="3" spans="1:12" s="99" customFormat="1" ht="15" customHeight="1" x14ac:dyDescent="0.2">
      <c r="A3" s="106" t="s">
        <v>14</v>
      </c>
      <c r="B3" s="108"/>
      <c r="C3" s="108"/>
      <c r="D3" s="108"/>
      <c r="E3" s="108"/>
      <c r="F3" s="108"/>
      <c r="G3" s="108"/>
      <c r="H3" s="108"/>
      <c r="I3" s="108"/>
      <c r="J3" s="108"/>
      <c r="K3" s="108"/>
      <c r="L3" s="108" t="s">
        <v>69</v>
      </c>
    </row>
    <row r="4" spans="1:12" s="79" customFormat="1" ht="28.5" customHeight="1" thickBot="1" x14ac:dyDescent="0.25">
      <c r="A4" s="109"/>
      <c r="B4" s="110">
        <v>2013</v>
      </c>
      <c r="C4" s="110">
        <v>2014</v>
      </c>
      <c r="D4" s="110">
        <v>2015</v>
      </c>
      <c r="E4" s="110">
        <v>2016</v>
      </c>
      <c r="F4" s="110">
        <v>2017</v>
      </c>
      <c r="G4" s="110">
        <v>2018</v>
      </c>
      <c r="H4" s="110">
        <v>2019</v>
      </c>
      <c r="I4" s="110">
        <v>2020</v>
      </c>
      <c r="J4" s="110">
        <v>2021</v>
      </c>
      <c r="K4" s="110">
        <v>2022</v>
      </c>
      <c r="L4" s="110">
        <v>2023</v>
      </c>
    </row>
    <row r="5" spans="1:12" s="79" customFormat="1" ht="16.5" customHeight="1" thickTop="1" x14ac:dyDescent="0.2">
      <c r="A5" s="55" t="s">
        <v>12</v>
      </c>
      <c r="B5" s="446">
        <v>1093.82</v>
      </c>
      <c r="C5" s="446">
        <v>1093.21</v>
      </c>
      <c r="D5" s="446">
        <v>1096.6600000000001</v>
      </c>
      <c r="E5" s="446">
        <v>1107.8599999999999</v>
      </c>
      <c r="F5" s="446">
        <v>1133.3399999999999</v>
      </c>
      <c r="G5" s="446">
        <v>1170.25</v>
      </c>
      <c r="H5" s="446">
        <v>1209.94</v>
      </c>
      <c r="I5" s="446">
        <v>1250.75</v>
      </c>
      <c r="J5" s="446">
        <v>1294.1099999999999</v>
      </c>
      <c r="K5" s="446">
        <v>1368</v>
      </c>
      <c r="L5" s="446">
        <v>1466.66</v>
      </c>
    </row>
    <row r="6" spans="1:12" s="79" customFormat="1" ht="16.5" customHeight="1" x14ac:dyDescent="0.2">
      <c r="A6" s="55" t="s">
        <v>126</v>
      </c>
      <c r="B6" s="447">
        <v>956.89</v>
      </c>
      <c r="C6" s="447">
        <v>958.21</v>
      </c>
      <c r="D6" s="447">
        <v>967.68</v>
      </c>
      <c r="E6" s="447">
        <v>981.32</v>
      </c>
      <c r="F6" s="447">
        <v>1003.59</v>
      </c>
      <c r="G6" s="447">
        <v>1039.96</v>
      </c>
      <c r="H6" s="447">
        <v>1077.22</v>
      </c>
      <c r="I6" s="447">
        <v>1117.7</v>
      </c>
      <c r="J6" s="447">
        <v>1159.75</v>
      </c>
      <c r="K6" s="447">
        <v>1221.48</v>
      </c>
      <c r="L6" s="447">
        <v>1310.4000000000001</v>
      </c>
    </row>
    <row r="7" spans="1:12" s="79" customFormat="1" ht="16.5" customHeight="1" x14ac:dyDescent="0.2">
      <c r="A7" s="40" t="s">
        <v>127</v>
      </c>
      <c r="B7" s="447">
        <v>1912.25</v>
      </c>
      <c r="C7" s="447">
        <v>1928.43</v>
      </c>
      <c r="D7" s="447">
        <v>1936.67</v>
      </c>
      <c r="E7" s="447">
        <v>1944.81</v>
      </c>
      <c r="F7" s="447">
        <v>1970.67</v>
      </c>
      <c r="G7" s="447">
        <v>1974.69</v>
      </c>
      <c r="H7" s="447">
        <v>1933.53</v>
      </c>
      <c r="I7" s="447">
        <v>1966.25</v>
      </c>
      <c r="J7" s="447">
        <v>1956.61</v>
      </c>
      <c r="K7" s="447">
        <v>2014.6</v>
      </c>
      <c r="L7" s="447">
        <v>2185.2800000000002</v>
      </c>
    </row>
    <row r="8" spans="1:12" s="79" customFormat="1" ht="16.5" customHeight="1" x14ac:dyDescent="0.2">
      <c r="A8" s="222" t="s">
        <v>144</v>
      </c>
      <c r="B8" s="447">
        <v>1115.6600000000001</v>
      </c>
      <c r="C8" s="447">
        <v>1112.83</v>
      </c>
      <c r="D8" s="447">
        <v>1108.6500000000001</v>
      </c>
      <c r="E8" s="447">
        <v>1109.69</v>
      </c>
      <c r="F8" s="447">
        <v>1137.24</v>
      </c>
      <c r="G8" s="447">
        <v>1189.52</v>
      </c>
      <c r="H8" s="447">
        <v>1243.71</v>
      </c>
      <c r="I8" s="447">
        <v>1290.47</v>
      </c>
      <c r="J8" s="447">
        <v>1355.96</v>
      </c>
      <c r="K8" s="447">
        <v>1448.63</v>
      </c>
      <c r="L8" s="447">
        <v>1565.83</v>
      </c>
    </row>
    <row r="9" spans="1:12" s="79" customFormat="1" ht="16.5" customHeight="1" x14ac:dyDescent="0.2">
      <c r="A9" s="55" t="s">
        <v>45</v>
      </c>
      <c r="B9" s="448">
        <v>1992.38</v>
      </c>
      <c r="C9" s="448">
        <v>2002.28</v>
      </c>
      <c r="D9" s="448">
        <v>1985.41</v>
      </c>
      <c r="E9" s="448">
        <v>1982.63</v>
      </c>
      <c r="F9" s="448">
        <v>2024.68</v>
      </c>
      <c r="G9" s="448">
        <v>2085.6</v>
      </c>
      <c r="H9" s="448">
        <v>2111.4</v>
      </c>
      <c r="I9" s="448">
        <v>1993.24</v>
      </c>
      <c r="J9" s="448">
        <v>2027.84</v>
      </c>
      <c r="K9" s="448">
        <v>2202.54</v>
      </c>
      <c r="L9" s="448">
        <v>2332.16</v>
      </c>
    </row>
    <row r="10" spans="1:12" s="79" customFormat="1" ht="16.5" customHeight="1" x14ac:dyDescent="0.2">
      <c r="A10" s="9" t="s">
        <v>203</v>
      </c>
      <c r="B10" s="449">
        <v>1327.37</v>
      </c>
      <c r="C10" s="449">
        <v>1313.3</v>
      </c>
      <c r="D10" s="449">
        <v>1292.21</v>
      </c>
      <c r="E10" s="449">
        <v>1292.3699999999999</v>
      </c>
      <c r="F10" s="449">
        <v>1303.6199999999999</v>
      </c>
      <c r="G10" s="449">
        <v>1350.43</v>
      </c>
      <c r="H10" s="449">
        <v>1400.22</v>
      </c>
      <c r="I10" s="449">
        <v>1426.6</v>
      </c>
      <c r="J10" s="449">
        <v>1489.71</v>
      </c>
      <c r="K10" s="449">
        <v>1584.35</v>
      </c>
      <c r="L10" s="449">
        <v>1696.04</v>
      </c>
    </row>
    <row r="11" spans="1:12" s="78" customFormat="1" ht="15" customHeight="1" x14ac:dyDescent="0.2">
      <c r="A11" s="21" t="s">
        <v>138</v>
      </c>
      <c r="B11" s="90"/>
      <c r="C11" s="90"/>
      <c r="D11" s="90"/>
      <c r="E11" s="90"/>
      <c r="F11" s="90"/>
      <c r="G11" s="90"/>
      <c r="H11" s="90"/>
      <c r="I11" s="90"/>
      <c r="J11" s="90"/>
      <c r="K11" s="90"/>
      <c r="L11" s="90"/>
    </row>
    <row r="12" spans="1:12" s="111" customFormat="1" ht="15" customHeight="1" x14ac:dyDescent="0.2">
      <c r="A12" s="510" t="s">
        <v>8</v>
      </c>
      <c r="B12" s="510"/>
      <c r="C12" s="510"/>
      <c r="D12" s="510"/>
      <c r="E12" s="510"/>
      <c r="F12" s="510"/>
      <c r="G12" s="510"/>
      <c r="H12" s="510"/>
      <c r="I12" s="510"/>
      <c r="J12" s="510"/>
      <c r="K12" s="510"/>
      <c r="L12" s="510"/>
    </row>
    <row r="13" spans="1:12" s="111" customFormat="1" ht="15" customHeight="1" x14ac:dyDescent="0.2">
      <c r="A13" s="510" t="s">
        <v>9</v>
      </c>
      <c r="B13" s="510"/>
      <c r="C13" s="510"/>
      <c r="D13" s="510"/>
      <c r="E13" s="510"/>
      <c r="F13" s="510"/>
      <c r="G13" s="510"/>
      <c r="H13" s="510"/>
      <c r="I13" s="510"/>
      <c r="J13" s="510"/>
      <c r="K13" s="510"/>
      <c r="L13" s="510"/>
    </row>
    <row r="14" spans="1:12" s="111" customFormat="1" ht="27" customHeight="1" x14ac:dyDescent="0.2">
      <c r="A14" s="478" t="s">
        <v>204</v>
      </c>
      <c r="B14" s="478"/>
      <c r="C14" s="478"/>
      <c r="D14" s="478"/>
      <c r="E14" s="478"/>
      <c r="F14" s="478"/>
      <c r="G14" s="478"/>
      <c r="H14" s="478"/>
      <c r="I14" s="478"/>
      <c r="J14" s="478"/>
      <c r="K14" s="478"/>
      <c r="L14" s="478"/>
    </row>
    <row r="25" spans="1:13" x14ac:dyDescent="0.2">
      <c r="A25" s="509"/>
      <c r="B25" s="509"/>
      <c r="C25" s="509"/>
      <c r="D25" s="509"/>
      <c r="E25" s="509"/>
      <c r="F25" s="509"/>
      <c r="G25" s="509"/>
      <c r="H25" s="509"/>
      <c r="I25" s="509"/>
      <c r="J25" s="509"/>
      <c r="K25" s="509"/>
      <c r="L25" s="509"/>
      <c r="M25" s="509"/>
    </row>
    <row r="26" spans="1:13" ht="15.75" customHeight="1" x14ac:dyDescent="0.2"/>
  </sheetData>
  <mergeCells count="5">
    <mergeCell ref="A25:M25"/>
    <mergeCell ref="A12:L12"/>
    <mergeCell ref="A13:L13"/>
    <mergeCell ref="A14:L14"/>
    <mergeCell ref="A1:L1"/>
  </mergeCells>
  <phoneticPr fontId="17" type="noConversion"/>
  <conditionalFormatting sqref="A12:A1048576 A1:A7 A9:A10 M1:M5 B2:B4 B11 B15:B24 B26:B1048576 B5:K10 N1:XFD26 M11:M24 M26 M27:XFD1048576">
    <cfRule type="cellIs" dxfId="19" priority="43" operator="equal">
      <formula>0</formula>
    </cfRule>
  </conditionalFormatting>
  <conditionalFormatting sqref="A11">
    <cfRule type="cellIs" dxfId="18" priority="42" operator="equal">
      <formula>0</formula>
    </cfRule>
  </conditionalFormatting>
  <conditionalFormatting sqref="D2:D4 D11 D15:D24 E4:F4 D26:D1048576">
    <cfRule type="cellIs" dxfId="17" priority="41" operator="equal">
      <formula>0</formula>
    </cfRule>
  </conditionalFormatting>
  <conditionalFormatting sqref="C2:C4 C11 C15:C24 C26:C1048576">
    <cfRule type="cellIs" dxfId="16" priority="38" operator="equal">
      <formula>0</formula>
    </cfRule>
  </conditionalFormatting>
  <conditionalFormatting sqref="F2:F3 F11 F15:F24 F26:F1048576">
    <cfRule type="cellIs" dxfId="15" priority="36" operator="equal">
      <formula>0</formula>
    </cfRule>
  </conditionalFormatting>
  <conditionalFormatting sqref="A8">
    <cfRule type="cellIs" dxfId="14" priority="34" operator="equal">
      <formula>0</formula>
    </cfRule>
  </conditionalFormatting>
  <conditionalFormatting sqref="E2:E3 E11 E15:E24 E26:E1048576">
    <cfRule type="cellIs" dxfId="13" priority="33" operator="equal">
      <formula>0</formula>
    </cfRule>
  </conditionalFormatting>
  <conditionalFormatting sqref="G4">
    <cfRule type="cellIs" dxfId="12" priority="31" operator="equal">
      <formula>0</formula>
    </cfRule>
  </conditionalFormatting>
  <conditionalFormatting sqref="G2:G3 G11 G15:G24 G26:G1048576">
    <cfRule type="cellIs" dxfId="11" priority="29" operator="equal">
      <formula>0</formula>
    </cfRule>
  </conditionalFormatting>
  <conditionalFormatting sqref="H4">
    <cfRule type="cellIs" dxfId="10" priority="28" operator="equal">
      <formula>0</formula>
    </cfRule>
  </conditionalFormatting>
  <conditionalFormatting sqref="H2:H3 H11 H15:H24 H26:H1048576">
    <cfRule type="cellIs" dxfId="9" priority="26" operator="equal">
      <formula>0</formula>
    </cfRule>
  </conditionalFormatting>
  <conditionalFormatting sqref="I4">
    <cfRule type="cellIs" dxfId="8" priority="23" operator="equal">
      <formula>0</formula>
    </cfRule>
  </conditionalFormatting>
  <conditionalFormatting sqref="I2:I3 I11 I15:I24 I26:I1048576">
    <cfRule type="cellIs" dxfId="7" priority="21" operator="equal">
      <formula>0</formula>
    </cfRule>
  </conditionalFormatting>
  <conditionalFormatting sqref="J4">
    <cfRule type="cellIs" dxfId="6" priority="13" operator="equal">
      <formula>0</formula>
    </cfRule>
  </conditionalFormatting>
  <conditionalFormatting sqref="J2:J3 J11 J15:J24 J26:J1048576">
    <cfRule type="cellIs" dxfId="5" priority="11" operator="equal">
      <formula>0</formula>
    </cfRule>
  </conditionalFormatting>
  <conditionalFormatting sqref="K4">
    <cfRule type="cellIs" dxfId="4" priority="9" operator="equal">
      <formula>0</formula>
    </cfRule>
  </conditionalFormatting>
  <conditionalFormatting sqref="K2:K3 K11 K15:K24 K26:K1048576">
    <cfRule type="cellIs" dxfId="3" priority="7" operator="equal">
      <formula>0</formula>
    </cfRule>
  </conditionalFormatting>
  <conditionalFormatting sqref="L5:L10">
    <cfRule type="cellIs" dxfId="2" priority="3" operator="equal">
      <formula>0</formula>
    </cfRule>
  </conditionalFormatting>
  <conditionalFormatting sqref="L4">
    <cfRule type="cellIs" dxfId="1" priority="2" operator="equal">
      <formula>0</formula>
    </cfRule>
  </conditionalFormatting>
  <conditionalFormatting sqref="L2:L3 L11 L15:L24 L26:L1048576">
    <cfRule type="cellIs" dxfId="0" priority="1" operator="equal">
      <formula>0</formula>
    </cfRule>
  </conditionalFormatting>
  <printOptions horizontalCentered="1"/>
  <pageMargins left="0.27559055118110237" right="0.27559055118110237" top="1.7716535433070868" bottom="0.47244094488188981" header="0.19685039370078741" footer="0.19685039370078741"/>
  <pageSetup paperSize="9" scale="97" orientation="portrait" r:id="rId1"/>
  <headerFooter>
    <oddHeader>&amp;C&amp;G</oddHeader>
  </headerFooter>
  <drawing r:id="rId2"/>
  <legacyDrawingHF r:id="rId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Folha42">
    <tabColor rgb="FFE1EAEF"/>
  </sheetPr>
  <dimension ref="A1"/>
  <sheetViews>
    <sheetView showGridLines="0" topLeftCell="A22" workbookViewId="0">
      <selection activeCell="A38" sqref="A38"/>
    </sheetView>
  </sheetViews>
  <sheetFormatPr defaultColWidth="8.7109375" defaultRowHeight="15" x14ac:dyDescent="0.25"/>
  <cols>
    <col min="1" max="16384" width="8.7109375" style="333"/>
  </cols>
  <sheetData/>
  <pageMargins left="0.19685039370078741" right="0" top="0.74803149606299213" bottom="0.74803149606299213" header="0.31496062992125984" footer="0.31496062992125984"/>
  <pageSetup paperSize="9"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olha27">
    <tabColor rgb="FF556B81"/>
  </sheetPr>
  <dimension ref="A1"/>
  <sheetViews>
    <sheetView showGridLines="0" topLeftCell="A13" workbookViewId="0">
      <selection activeCell="A23" sqref="A23"/>
    </sheetView>
  </sheetViews>
  <sheetFormatPr defaultColWidth="8.7109375" defaultRowHeight="15" x14ac:dyDescent="0.25"/>
  <cols>
    <col min="1" max="16384" width="8.7109375" style="333"/>
  </cols>
  <sheetData/>
  <pageMargins left="0.19685039370078741" right="0" top="0.74803149606299213" bottom="0.74803149606299213" header="0.31496062992125984" footer="0.31496062992125984"/>
  <pageSetup paperSize="9" orientation="portrait" horizontalDpi="300" verticalDpi="300" r:id="rId1"/>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F345B7-F3F1-4AD2-B937-E86C612471DF}">
  <sheetPr>
    <pageSetUpPr fitToPage="1"/>
  </sheetPr>
  <dimension ref="A1:J51"/>
  <sheetViews>
    <sheetView showGridLines="0" zoomScaleNormal="100" workbookViewId="0">
      <selection sqref="A1:C2"/>
    </sheetView>
  </sheetViews>
  <sheetFormatPr defaultRowHeight="12.75" x14ac:dyDescent="0.2"/>
  <cols>
    <col min="1" max="1" width="2.42578125" customWidth="1"/>
    <col min="2" max="10" width="10.5703125" customWidth="1"/>
    <col min="14" max="14" width="9.140625" customWidth="1"/>
  </cols>
  <sheetData>
    <row r="1" spans="1:10" ht="13.5" thickTop="1" x14ac:dyDescent="0.2">
      <c r="A1" s="512" t="s">
        <v>135</v>
      </c>
      <c r="B1" s="513"/>
      <c r="C1" s="513"/>
      <c r="D1" s="281"/>
      <c r="E1" s="281"/>
      <c r="F1" s="281"/>
      <c r="G1" s="281"/>
      <c r="H1" s="281"/>
      <c r="I1" s="281"/>
      <c r="J1" s="281"/>
    </row>
    <row r="2" spans="1:10" x14ac:dyDescent="0.2">
      <c r="A2" s="514"/>
      <c r="B2" s="515"/>
      <c r="C2" s="515"/>
      <c r="D2" s="281"/>
      <c r="E2" s="281"/>
      <c r="F2" s="281"/>
      <c r="G2" s="281"/>
      <c r="H2" s="281"/>
      <c r="I2" s="281"/>
      <c r="J2" s="281"/>
    </row>
    <row r="3" spans="1:10" ht="12.6" customHeight="1" x14ac:dyDescent="0.2">
      <c r="A3" s="516" t="s">
        <v>239</v>
      </c>
      <c r="B3" s="516"/>
      <c r="C3" s="516"/>
      <c r="D3" s="516"/>
      <c r="E3" s="516"/>
      <c r="F3" s="516"/>
      <c r="G3" s="516"/>
      <c r="H3" s="516"/>
      <c r="I3" s="516"/>
      <c r="J3" s="516"/>
    </row>
    <row r="4" spans="1:10" x14ac:dyDescent="0.2">
      <c r="A4" s="516"/>
      <c r="B4" s="516"/>
      <c r="C4" s="516"/>
      <c r="D4" s="516"/>
      <c r="E4" s="516"/>
      <c r="F4" s="516"/>
      <c r="G4" s="516"/>
      <c r="H4" s="516"/>
      <c r="I4" s="516"/>
      <c r="J4" s="516"/>
    </row>
    <row r="5" spans="1:10" x14ac:dyDescent="0.2">
      <c r="A5" s="516"/>
      <c r="B5" s="516"/>
      <c r="C5" s="516"/>
      <c r="D5" s="516"/>
      <c r="E5" s="516"/>
      <c r="F5" s="516"/>
      <c r="G5" s="516"/>
      <c r="H5" s="516"/>
      <c r="I5" s="516"/>
      <c r="J5" s="516"/>
    </row>
    <row r="6" spans="1:10" x14ac:dyDescent="0.2">
      <c r="A6" s="516"/>
      <c r="B6" s="516"/>
      <c r="C6" s="516"/>
      <c r="D6" s="516"/>
      <c r="E6" s="516"/>
      <c r="F6" s="516"/>
      <c r="G6" s="516"/>
      <c r="H6" s="516"/>
      <c r="I6" s="516"/>
      <c r="J6" s="516"/>
    </row>
    <row r="7" spans="1:10" x14ac:dyDescent="0.2">
      <c r="A7" s="516"/>
      <c r="B7" s="516"/>
      <c r="C7" s="516"/>
      <c r="D7" s="516"/>
      <c r="E7" s="516"/>
      <c r="F7" s="516"/>
      <c r="G7" s="516"/>
      <c r="H7" s="516"/>
      <c r="I7" s="516"/>
      <c r="J7" s="516"/>
    </row>
    <row r="8" spans="1:10" x14ac:dyDescent="0.2">
      <c r="A8" s="516"/>
      <c r="B8" s="516"/>
      <c r="C8" s="516"/>
      <c r="D8" s="516"/>
      <c r="E8" s="516"/>
      <c r="F8" s="516"/>
      <c r="G8" s="516"/>
      <c r="H8" s="516"/>
      <c r="I8" s="516"/>
      <c r="J8" s="516"/>
    </row>
    <row r="9" spans="1:10" x14ac:dyDescent="0.2">
      <c r="A9" s="516"/>
      <c r="B9" s="516"/>
      <c r="C9" s="516"/>
      <c r="D9" s="516"/>
      <c r="E9" s="516"/>
      <c r="F9" s="516"/>
      <c r="G9" s="516"/>
      <c r="H9" s="516"/>
      <c r="I9" s="516"/>
      <c r="J9" s="516"/>
    </row>
    <row r="10" spans="1:10" x14ac:dyDescent="0.2">
      <c r="A10" s="516"/>
      <c r="B10" s="516"/>
      <c r="C10" s="516"/>
      <c r="D10" s="516"/>
      <c r="E10" s="516"/>
      <c r="F10" s="516"/>
      <c r="G10" s="516"/>
      <c r="H10" s="516"/>
      <c r="I10" s="516"/>
      <c r="J10" s="516"/>
    </row>
    <row r="11" spans="1:10" x14ac:dyDescent="0.2">
      <c r="A11" s="516"/>
      <c r="B11" s="516"/>
      <c r="C11" s="516"/>
      <c r="D11" s="516"/>
      <c r="E11" s="516"/>
      <c r="F11" s="516"/>
      <c r="G11" s="516"/>
      <c r="H11" s="516"/>
      <c r="I11" s="516"/>
      <c r="J11" s="516"/>
    </row>
    <row r="12" spans="1:10" x14ac:dyDescent="0.2">
      <c r="A12" s="516"/>
      <c r="B12" s="516"/>
      <c r="C12" s="516"/>
      <c r="D12" s="516"/>
      <c r="E12" s="516"/>
      <c r="F12" s="516"/>
      <c r="G12" s="516"/>
      <c r="H12" s="516"/>
      <c r="I12" s="516"/>
      <c r="J12" s="516"/>
    </row>
    <row r="13" spans="1:10" x14ac:dyDescent="0.2">
      <c r="A13" s="516"/>
      <c r="B13" s="516"/>
      <c r="C13" s="516"/>
      <c r="D13" s="516"/>
      <c r="E13" s="516"/>
      <c r="F13" s="516"/>
      <c r="G13" s="516"/>
      <c r="H13" s="516"/>
      <c r="I13" s="516"/>
      <c r="J13" s="516"/>
    </row>
    <row r="14" spans="1:10" x14ac:dyDescent="0.2">
      <c r="A14" s="516"/>
      <c r="B14" s="516"/>
      <c r="C14" s="516"/>
      <c r="D14" s="516"/>
      <c r="E14" s="516"/>
      <c r="F14" s="516"/>
      <c r="G14" s="516"/>
      <c r="H14" s="516"/>
      <c r="I14" s="516"/>
      <c r="J14" s="516"/>
    </row>
    <row r="15" spans="1:10" x14ac:dyDescent="0.2">
      <c r="A15" s="516"/>
      <c r="B15" s="516"/>
      <c r="C15" s="516"/>
      <c r="D15" s="516"/>
      <c r="E15" s="516"/>
      <c r="F15" s="516"/>
      <c r="G15" s="516"/>
      <c r="H15" s="516"/>
      <c r="I15" s="516"/>
      <c r="J15" s="516"/>
    </row>
    <row r="16" spans="1:10" x14ac:dyDescent="0.2">
      <c r="A16" s="516"/>
      <c r="B16" s="516"/>
      <c r="C16" s="516"/>
      <c r="D16" s="516"/>
      <c r="E16" s="516"/>
      <c r="F16" s="516"/>
      <c r="G16" s="516"/>
      <c r="H16" s="516"/>
      <c r="I16" s="516"/>
      <c r="J16" s="516"/>
    </row>
    <row r="17" spans="1:10" x14ac:dyDescent="0.2">
      <c r="A17" s="516"/>
      <c r="B17" s="516"/>
      <c r="C17" s="516"/>
      <c r="D17" s="516"/>
      <c r="E17" s="516"/>
      <c r="F17" s="516"/>
      <c r="G17" s="516"/>
      <c r="H17" s="516"/>
      <c r="I17" s="516"/>
      <c r="J17" s="516"/>
    </row>
    <row r="18" spans="1:10" x14ac:dyDescent="0.2">
      <c r="A18" s="516"/>
      <c r="B18" s="516"/>
      <c r="C18" s="516"/>
      <c r="D18" s="516"/>
      <c r="E18" s="516"/>
      <c r="F18" s="516"/>
      <c r="G18" s="516"/>
      <c r="H18" s="516"/>
      <c r="I18" s="516"/>
      <c r="J18" s="516"/>
    </row>
    <row r="19" spans="1:10" x14ac:dyDescent="0.2">
      <c r="A19" s="516"/>
      <c r="B19" s="516"/>
      <c r="C19" s="516"/>
      <c r="D19" s="516"/>
      <c r="E19" s="516"/>
      <c r="F19" s="516"/>
      <c r="G19" s="516"/>
      <c r="H19" s="516"/>
      <c r="I19" s="516"/>
      <c r="J19" s="516"/>
    </row>
    <row r="20" spans="1:10" ht="14.1" customHeight="1" x14ac:dyDescent="0.2">
      <c r="A20" s="511" t="s">
        <v>240</v>
      </c>
      <c r="B20" s="511"/>
      <c r="C20" s="511"/>
      <c r="D20" s="511"/>
      <c r="E20" s="511"/>
      <c r="F20" s="511"/>
      <c r="G20" s="511"/>
      <c r="H20" s="511"/>
      <c r="I20" s="511"/>
      <c r="J20" s="511"/>
    </row>
    <row r="21" spans="1:10" ht="14.1" customHeight="1" x14ac:dyDescent="0.2">
      <c r="A21" s="511"/>
      <c r="B21" s="511"/>
      <c r="C21" s="511"/>
      <c r="D21" s="511"/>
      <c r="E21" s="511"/>
      <c r="F21" s="511"/>
      <c r="G21" s="511"/>
      <c r="H21" s="511"/>
      <c r="I21" s="511"/>
      <c r="J21" s="511"/>
    </row>
    <row r="22" spans="1:10" ht="14.1" customHeight="1" x14ac:dyDescent="0.2">
      <c r="A22" s="511"/>
      <c r="B22" s="511"/>
      <c r="C22" s="511"/>
      <c r="D22" s="511"/>
      <c r="E22" s="511"/>
      <c r="F22" s="511"/>
      <c r="G22" s="511"/>
      <c r="H22" s="511"/>
      <c r="I22" s="511"/>
      <c r="J22" s="511"/>
    </row>
    <row r="23" spans="1:10" ht="14.1" customHeight="1" x14ac:dyDescent="0.2">
      <c r="A23" s="511"/>
      <c r="B23" s="511"/>
      <c r="C23" s="511"/>
      <c r="D23" s="511"/>
      <c r="E23" s="511"/>
      <c r="F23" s="511"/>
      <c r="G23" s="511"/>
      <c r="H23" s="511"/>
      <c r="I23" s="511"/>
      <c r="J23" s="511"/>
    </row>
    <row r="24" spans="1:10" ht="14.1" customHeight="1" x14ac:dyDescent="0.2">
      <c r="A24" s="511"/>
      <c r="B24" s="511"/>
      <c r="C24" s="511"/>
      <c r="D24" s="511"/>
      <c r="E24" s="511"/>
      <c r="F24" s="511"/>
      <c r="G24" s="511"/>
      <c r="H24" s="511"/>
      <c r="I24" s="511"/>
      <c r="J24" s="511"/>
    </row>
    <row r="25" spans="1:10" x14ac:dyDescent="0.2">
      <c r="A25" s="516" t="s">
        <v>243</v>
      </c>
      <c r="B25" s="517"/>
      <c r="C25" s="517"/>
      <c r="D25" s="517"/>
      <c r="E25" s="517"/>
      <c r="F25" s="517"/>
      <c r="G25" s="517"/>
      <c r="H25" s="517"/>
      <c r="I25" s="517"/>
      <c r="J25" s="517"/>
    </row>
    <row r="26" spans="1:10" x14ac:dyDescent="0.2">
      <c r="A26" s="517"/>
      <c r="B26" s="517"/>
      <c r="C26" s="517"/>
      <c r="D26" s="517"/>
      <c r="E26" s="517"/>
      <c r="F26" s="517"/>
      <c r="G26" s="517"/>
      <c r="H26" s="517"/>
      <c r="I26" s="517"/>
      <c r="J26" s="517"/>
    </row>
    <row r="27" spans="1:10" x14ac:dyDescent="0.2">
      <c r="A27" s="517"/>
      <c r="B27" s="517"/>
      <c r="C27" s="517"/>
      <c r="D27" s="517"/>
      <c r="E27" s="517"/>
      <c r="F27" s="517"/>
      <c r="G27" s="517"/>
      <c r="H27" s="517"/>
      <c r="I27" s="517"/>
      <c r="J27" s="517"/>
    </row>
    <row r="28" spans="1:10" x14ac:dyDescent="0.2">
      <c r="A28" s="517"/>
      <c r="B28" s="517"/>
      <c r="C28" s="517"/>
      <c r="D28" s="517"/>
      <c r="E28" s="517"/>
      <c r="F28" s="517"/>
      <c r="G28" s="517"/>
      <c r="H28" s="517"/>
      <c r="I28" s="517"/>
      <c r="J28" s="517"/>
    </row>
    <row r="29" spans="1:10" x14ac:dyDescent="0.2">
      <c r="A29" s="517"/>
      <c r="B29" s="517"/>
      <c r="C29" s="517"/>
      <c r="D29" s="517"/>
      <c r="E29" s="517"/>
      <c r="F29" s="517"/>
      <c r="G29" s="517"/>
      <c r="H29" s="517"/>
      <c r="I29" s="517"/>
      <c r="J29" s="517"/>
    </row>
    <row r="30" spans="1:10" x14ac:dyDescent="0.2">
      <c r="A30" s="517"/>
      <c r="B30" s="517"/>
      <c r="C30" s="517"/>
      <c r="D30" s="517"/>
      <c r="E30" s="517"/>
      <c r="F30" s="517"/>
      <c r="G30" s="517"/>
      <c r="H30" s="517"/>
      <c r="I30" s="517"/>
      <c r="J30" s="517"/>
    </row>
    <row r="31" spans="1:10" x14ac:dyDescent="0.2">
      <c r="A31" s="517"/>
      <c r="B31" s="517"/>
      <c r="C31" s="517"/>
      <c r="D31" s="517"/>
      <c r="E31" s="517"/>
      <c r="F31" s="517"/>
      <c r="G31" s="517"/>
      <c r="H31" s="517"/>
      <c r="I31" s="517"/>
      <c r="J31" s="517"/>
    </row>
    <row r="32" spans="1:10" x14ac:dyDescent="0.2">
      <c r="A32" s="517"/>
      <c r="B32" s="517"/>
      <c r="C32" s="517"/>
      <c r="D32" s="517"/>
      <c r="E32" s="517"/>
      <c r="F32" s="517"/>
      <c r="G32" s="517"/>
      <c r="H32" s="517"/>
      <c r="I32" s="517"/>
      <c r="J32" s="517"/>
    </row>
    <row r="33" spans="1:10" x14ac:dyDescent="0.2">
      <c r="A33" s="517"/>
      <c r="B33" s="517"/>
      <c r="C33" s="517"/>
      <c r="D33" s="517"/>
      <c r="E33" s="517"/>
      <c r="F33" s="517"/>
      <c r="G33" s="517"/>
      <c r="H33" s="517"/>
      <c r="I33" s="517"/>
      <c r="J33" s="517"/>
    </row>
    <row r="34" spans="1:10" x14ac:dyDescent="0.2">
      <c r="A34" s="517"/>
      <c r="B34" s="517"/>
      <c r="C34" s="517"/>
      <c r="D34" s="517"/>
      <c r="E34" s="517"/>
      <c r="F34" s="517"/>
      <c r="G34" s="517"/>
      <c r="H34" s="517"/>
      <c r="I34" s="517"/>
      <c r="J34" s="517"/>
    </row>
    <row r="35" spans="1:10" x14ac:dyDescent="0.2">
      <c r="A35" s="517"/>
      <c r="B35" s="517"/>
      <c r="C35" s="517"/>
      <c r="D35" s="517"/>
      <c r="E35" s="517"/>
      <c r="F35" s="517"/>
      <c r="G35" s="517"/>
      <c r="H35" s="517"/>
      <c r="I35" s="517"/>
      <c r="J35" s="517"/>
    </row>
    <row r="36" spans="1:10" x14ac:dyDescent="0.2">
      <c r="A36" s="517"/>
      <c r="B36" s="517"/>
      <c r="C36" s="517"/>
      <c r="D36" s="517"/>
      <c r="E36" s="517"/>
      <c r="F36" s="517"/>
      <c r="G36" s="517"/>
      <c r="H36" s="517"/>
      <c r="I36" s="517"/>
      <c r="J36" s="517"/>
    </row>
    <row r="37" spans="1:10" x14ac:dyDescent="0.2">
      <c r="A37" s="517"/>
      <c r="B37" s="517"/>
      <c r="C37" s="517"/>
      <c r="D37" s="517"/>
      <c r="E37" s="517"/>
      <c r="F37" s="517"/>
      <c r="G37" s="517"/>
      <c r="H37" s="517"/>
      <c r="I37" s="517"/>
      <c r="J37" s="517"/>
    </row>
    <row r="38" spans="1:10" ht="19.5" customHeight="1" x14ac:dyDescent="0.2">
      <c r="A38" s="511" t="s">
        <v>241</v>
      </c>
      <c r="B38" s="511"/>
      <c r="C38" s="511"/>
      <c r="D38" s="511"/>
      <c r="E38" s="511"/>
      <c r="F38" s="511"/>
      <c r="G38" s="511"/>
      <c r="H38" s="511"/>
      <c r="I38" s="511"/>
      <c r="J38" s="511"/>
    </row>
    <row r="39" spans="1:10" ht="12.6" customHeight="1" x14ac:dyDescent="0.2">
      <c r="A39" s="511"/>
      <c r="B39" s="511"/>
      <c r="C39" s="511"/>
      <c r="D39" s="511"/>
      <c r="E39" s="511"/>
      <c r="F39" s="511"/>
      <c r="G39" s="511"/>
      <c r="H39" s="511"/>
      <c r="I39" s="511"/>
      <c r="J39" s="511"/>
    </row>
    <row r="40" spans="1:10" x14ac:dyDescent="0.2">
      <c r="A40" s="340"/>
      <c r="B40" s="511" t="s">
        <v>242</v>
      </c>
      <c r="C40" s="511"/>
      <c r="D40" s="511"/>
      <c r="E40" s="511"/>
      <c r="F40" s="511"/>
      <c r="G40" s="511"/>
      <c r="H40" s="511"/>
      <c r="I40" s="511"/>
      <c r="J40" s="511"/>
    </row>
    <row r="41" spans="1:10" x14ac:dyDescent="0.2">
      <c r="A41" s="340"/>
      <c r="B41" s="511"/>
      <c r="C41" s="511"/>
      <c r="D41" s="511"/>
      <c r="E41" s="511"/>
      <c r="F41" s="511"/>
      <c r="G41" s="511"/>
      <c r="H41" s="511"/>
      <c r="I41" s="511"/>
      <c r="J41" s="511"/>
    </row>
    <row r="42" spans="1:10" ht="12.6" customHeight="1" x14ac:dyDescent="0.2">
      <c r="A42" s="340"/>
      <c r="B42" s="511" t="s">
        <v>244</v>
      </c>
      <c r="C42" s="511"/>
      <c r="D42" s="511"/>
      <c r="E42" s="511"/>
      <c r="F42" s="511"/>
      <c r="G42" s="511"/>
      <c r="H42" s="511"/>
      <c r="I42" s="511"/>
      <c r="J42" s="511"/>
    </row>
    <row r="43" spans="1:10" x14ac:dyDescent="0.2">
      <c r="A43" s="340"/>
      <c r="B43" s="511"/>
      <c r="C43" s="511"/>
      <c r="D43" s="511"/>
      <c r="E43" s="511"/>
      <c r="F43" s="511"/>
      <c r="G43" s="511"/>
      <c r="H43" s="511"/>
      <c r="I43" s="511"/>
      <c r="J43" s="511"/>
    </row>
    <row r="44" spans="1:10" ht="12.6" customHeight="1" x14ac:dyDescent="0.2">
      <c r="A44" s="340"/>
      <c r="B44" s="511" t="s">
        <v>245</v>
      </c>
      <c r="C44" s="511"/>
      <c r="D44" s="511"/>
      <c r="E44" s="511"/>
      <c r="F44" s="511"/>
      <c r="G44" s="511"/>
      <c r="H44" s="511"/>
      <c r="I44" s="511"/>
      <c r="J44" s="511"/>
    </row>
    <row r="45" spans="1:10" x14ac:dyDescent="0.2">
      <c r="A45" s="340"/>
      <c r="B45" s="511"/>
      <c r="C45" s="511"/>
      <c r="D45" s="511"/>
      <c r="E45" s="511"/>
      <c r="F45" s="511"/>
      <c r="G45" s="511"/>
      <c r="H45" s="511"/>
      <c r="I45" s="511"/>
      <c r="J45" s="511"/>
    </row>
    <row r="46" spans="1:10" ht="12.6" customHeight="1" x14ac:dyDescent="0.2">
      <c r="A46" s="340"/>
      <c r="B46" s="511" t="s">
        <v>246</v>
      </c>
      <c r="C46" s="511"/>
      <c r="D46" s="511"/>
      <c r="E46" s="511"/>
      <c r="F46" s="511"/>
      <c r="G46" s="511"/>
      <c r="H46" s="511"/>
      <c r="I46" s="511"/>
      <c r="J46" s="511"/>
    </row>
    <row r="47" spans="1:10" x14ac:dyDescent="0.2">
      <c r="A47" s="340"/>
      <c r="B47" s="511"/>
      <c r="C47" s="511"/>
      <c r="D47" s="511"/>
      <c r="E47" s="511"/>
      <c r="F47" s="511"/>
      <c r="G47" s="511"/>
      <c r="H47" s="511"/>
      <c r="I47" s="511"/>
      <c r="J47" s="511"/>
    </row>
    <row r="48" spans="1:10" x14ac:dyDescent="0.2">
      <c r="A48" s="340"/>
      <c r="B48" s="340"/>
      <c r="C48" s="340"/>
      <c r="D48" s="340"/>
      <c r="E48" s="340"/>
      <c r="F48" s="340"/>
      <c r="G48" s="340"/>
      <c r="H48" s="340"/>
      <c r="I48" s="340"/>
      <c r="J48" s="340"/>
    </row>
    <row r="49" spans="1:10" x14ac:dyDescent="0.2">
      <c r="A49" s="340"/>
      <c r="B49" s="340"/>
      <c r="C49" s="340"/>
      <c r="D49" s="340"/>
      <c r="E49" s="340"/>
      <c r="F49" s="340"/>
      <c r="G49" s="340"/>
      <c r="H49" s="340"/>
      <c r="I49" s="340"/>
      <c r="J49" s="340"/>
    </row>
    <row r="50" spans="1:10" x14ac:dyDescent="0.2">
      <c r="A50" s="281"/>
      <c r="B50" s="281"/>
      <c r="C50" s="281"/>
      <c r="D50" s="281"/>
      <c r="E50" s="281"/>
      <c r="F50" s="281"/>
      <c r="G50" s="281"/>
      <c r="H50" s="281"/>
      <c r="I50" s="281"/>
      <c r="J50" s="281"/>
    </row>
    <row r="51" spans="1:10" x14ac:dyDescent="0.2">
      <c r="A51" s="281"/>
      <c r="B51" s="281"/>
      <c r="C51" s="281"/>
      <c r="D51" s="281"/>
      <c r="E51" s="281"/>
      <c r="F51" s="281"/>
      <c r="G51" s="281"/>
      <c r="H51" s="281"/>
      <c r="I51" s="281"/>
      <c r="J51" s="281"/>
    </row>
  </sheetData>
  <mergeCells count="9">
    <mergeCell ref="B40:J41"/>
    <mergeCell ref="B42:J43"/>
    <mergeCell ref="B44:J45"/>
    <mergeCell ref="B46:J47"/>
    <mergeCell ref="A1:C2"/>
    <mergeCell ref="A3:J19"/>
    <mergeCell ref="A20:J24"/>
    <mergeCell ref="A25:J37"/>
    <mergeCell ref="A38:J39"/>
  </mergeCells>
  <printOptions horizontalCentered="1"/>
  <pageMargins left="0.27559055118110237" right="0.27559055118110237" top="1.7716535433070868" bottom="0.47244094488188981" header="0.19685039370078741" footer="0.19685039370078741"/>
  <pageSetup paperSize="9" orientation="portrait" r:id="rId1"/>
  <headerFooter>
    <oddHeader>&amp;C&amp;G</oddHeader>
  </headerFooter>
  <drawing r:id="rId2"/>
  <legacyDrawingHF r:id="rId3"/>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598F67-9005-4C77-B904-F06441428A0C}">
  <sheetPr>
    <pageSetUpPr fitToPage="1"/>
  </sheetPr>
  <dimension ref="A1:J36"/>
  <sheetViews>
    <sheetView showGridLines="0" zoomScaleNormal="100" workbookViewId="0">
      <selection sqref="A1:C2"/>
    </sheetView>
  </sheetViews>
  <sheetFormatPr defaultRowHeight="12.75" x14ac:dyDescent="0.2"/>
  <cols>
    <col min="10" max="10" width="16.85546875" customWidth="1"/>
  </cols>
  <sheetData>
    <row r="1" spans="1:10" ht="13.5" thickTop="1" x14ac:dyDescent="0.2">
      <c r="A1" s="512" t="s">
        <v>135</v>
      </c>
      <c r="B1" s="513"/>
      <c r="C1" s="513"/>
      <c r="D1" s="281"/>
      <c r="E1" s="281"/>
      <c r="F1" s="281"/>
      <c r="G1" s="281"/>
      <c r="H1" s="281"/>
      <c r="I1" s="281"/>
      <c r="J1" s="281"/>
    </row>
    <row r="2" spans="1:10" x14ac:dyDescent="0.2">
      <c r="A2" s="514"/>
      <c r="B2" s="515"/>
      <c r="C2" s="515"/>
      <c r="D2" s="281"/>
      <c r="E2" s="281"/>
      <c r="F2" s="281"/>
      <c r="G2" s="281"/>
      <c r="H2" s="281"/>
      <c r="I2" s="281"/>
      <c r="J2" s="281"/>
    </row>
    <row r="3" spans="1:10" x14ac:dyDescent="0.2">
      <c r="A3" s="511" t="s">
        <v>247</v>
      </c>
      <c r="B3" s="518"/>
      <c r="C3" s="518"/>
      <c r="D3" s="518"/>
      <c r="E3" s="518"/>
      <c r="F3" s="518"/>
      <c r="G3" s="518"/>
      <c r="H3" s="518"/>
      <c r="I3" s="518"/>
      <c r="J3" s="518"/>
    </row>
    <row r="4" spans="1:10" x14ac:dyDescent="0.2">
      <c r="A4" s="518"/>
      <c r="B4" s="518"/>
      <c r="C4" s="518"/>
      <c r="D4" s="518"/>
      <c r="E4" s="518"/>
      <c r="F4" s="518"/>
      <c r="G4" s="518"/>
      <c r="H4" s="518"/>
      <c r="I4" s="518"/>
      <c r="J4" s="518"/>
    </row>
    <row r="5" spans="1:10" x14ac:dyDescent="0.2">
      <c r="A5" s="518"/>
      <c r="B5" s="518"/>
      <c r="C5" s="518"/>
      <c r="D5" s="518"/>
      <c r="E5" s="518"/>
      <c r="F5" s="518"/>
      <c r="G5" s="518"/>
      <c r="H5" s="518"/>
      <c r="I5" s="518"/>
      <c r="J5" s="518"/>
    </row>
    <row r="6" spans="1:10" x14ac:dyDescent="0.2">
      <c r="A6" s="518"/>
      <c r="B6" s="518"/>
      <c r="C6" s="518"/>
      <c r="D6" s="518"/>
      <c r="E6" s="518"/>
      <c r="F6" s="518"/>
      <c r="G6" s="518"/>
      <c r="H6" s="518"/>
      <c r="I6" s="518"/>
      <c r="J6" s="518"/>
    </row>
    <row r="7" spans="1:10" x14ac:dyDescent="0.2">
      <c r="A7" s="518"/>
      <c r="B7" s="518"/>
      <c r="C7" s="518"/>
      <c r="D7" s="518"/>
      <c r="E7" s="518"/>
      <c r="F7" s="518"/>
      <c r="G7" s="518"/>
      <c r="H7" s="518"/>
      <c r="I7" s="518"/>
      <c r="J7" s="518"/>
    </row>
    <row r="8" spans="1:10" x14ac:dyDescent="0.2">
      <c r="A8" s="518"/>
      <c r="B8" s="518"/>
      <c r="C8" s="518"/>
      <c r="D8" s="518"/>
      <c r="E8" s="518"/>
      <c r="F8" s="518"/>
      <c r="G8" s="518"/>
      <c r="H8" s="518"/>
      <c r="I8" s="518"/>
      <c r="J8" s="518"/>
    </row>
    <row r="9" spans="1:10" x14ac:dyDescent="0.2">
      <c r="A9" s="518"/>
      <c r="B9" s="518"/>
      <c r="C9" s="518"/>
      <c r="D9" s="518"/>
      <c r="E9" s="518"/>
      <c r="F9" s="518"/>
      <c r="G9" s="518"/>
      <c r="H9" s="518"/>
      <c r="I9" s="518"/>
      <c r="J9" s="518"/>
    </row>
    <row r="10" spans="1:10" x14ac:dyDescent="0.2">
      <c r="A10" s="518"/>
      <c r="B10" s="518"/>
      <c r="C10" s="518"/>
      <c r="D10" s="518"/>
      <c r="E10" s="518"/>
      <c r="F10" s="518"/>
      <c r="G10" s="518"/>
      <c r="H10" s="518"/>
      <c r="I10" s="518"/>
      <c r="J10" s="518"/>
    </row>
    <row r="11" spans="1:10" x14ac:dyDescent="0.2">
      <c r="A11" s="518"/>
      <c r="B11" s="518"/>
      <c r="C11" s="518"/>
      <c r="D11" s="518"/>
      <c r="E11" s="518"/>
      <c r="F11" s="518"/>
      <c r="G11" s="518"/>
      <c r="H11" s="518"/>
      <c r="I11" s="518"/>
      <c r="J11" s="518"/>
    </row>
    <row r="12" spans="1:10" x14ac:dyDescent="0.2">
      <c r="A12" s="518"/>
      <c r="B12" s="518"/>
      <c r="C12" s="518"/>
      <c r="D12" s="518"/>
      <c r="E12" s="518"/>
      <c r="F12" s="518"/>
      <c r="G12" s="518"/>
      <c r="H12" s="518"/>
      <c r="I12" s="518"/>
      <c r="J12" s="518"/>
    </row>
    <row r="13" spans="1:10" x14ac:dyDescent="0.2">
      <c r="A13" s="518"/>
      <c r="B13" s="518"/>
      <c r="C13" s="518"/>
      <c r="D13" s="518"/>
      <c r="E13" s="518"/>
      <c r="F13" s="518"/>
      <c r="G13" s="518"/>
      <c r="H13" s="518"/>
      <c r="I13" s="518"/>
      <c r="J13" s="518"/>
    </row>
    <row r="14" spans="1:10" x14ac:dyDescent="0.2">
      <c r="A14" s="518"/>
      <c r="B14" s="518"/>
      <c r="C14" s="518"/>
      <c r="D14" s="518"/>
      <c r="E14" s="518"/>
      <c r="F14" s="518"/>
      <c r="G14" s="518"/>
      <c r="H14" s="518"/>
      <c r="I14" s="518"/>
      <c r="J14" s="518"/>
    </row>
    <row r="15" spans="1:10" x14ac:dyDescent="0.2">
      <c r="A15" s="518"/>
      <c r="B15" s="518"/>
      <c r="C15" s="518"/>
      <c r="D15" s="518"/>
      <c r="E15" s="518"/>
      <c r="F15" s="518"/>
      <c r="G15" s="518"/>
      <c r="H15" s="518"/>
      <c r="I15" s="518"/>
      <c r="J15" s="518"/>
    </row>
    <row r="16" spans="1:10" x14ac:dyDescent="0.2">
      <c r="A16" s="518"/>
      <c r="B16" s="518"/>
      <c r="C16" s="518"/>
      <c r="D16" s="518"/>
      <c r="E16" s="518"/>
      <c r="F16" s="518"/>
      <c r="G16" s="518"/>
      <c r="H16" s="518"/>
      <c r="I16" s="518"/>
      <c r="J16" s="518"/>
    </row>
    <row r="17" spans="1:10" x14ac:dyDescent="0.2">
      <c r="A17" s="511" t="s">
        <v>248</v>
      </c>
      <c r="B17" s="511"/>
      <c r="C17" s="511"/>
      <c r="D17" s="511"/>
      <c r="E17" s="511"/>
      <c r="F17" s="511"/>
      <c r="G17" s="511"/>
      <c r="H17" s="511"/>
      <c r="I17" s="511"/>
      <c r="J17" s="511"/>
    </row>
    <row r="18" spans="1:10" x14ac:dyDescent="0.2">
      <c r="A18" s="511"/>
      <c r="B18" s="511"/>
      <c r="C18" s="511"/>
      <c r="D18" s="511"/>
      <c r="E18" s="511"/>
      <c r="F18" s="511"/>
      <c r="G18" s="511"/>
      <c r="H18" s="511"/>
      <c r="I18" s="511"/>
      <c r="J18" s="511"/>
    </row>
    <row r="19" spans="1:10" x14ac:dyDescent="0.2">
      <c r="A19" s="511"/>
      <c r="B19" s="511"/>
      <c r="C19" s="511"/>
      <c r="D19" s="511"/>
      <c r="E19" s="511"/>
      <c r="F19" s="511"/>
      <c r="G19" s="511"/>
      <c r="H19" s="511"/>
      <c r="I19" s="511"/>
      <c r="J19" s="511"/>
    </row>
    <row r="20" spans="1:10" x14ac:dyDescent="0.2">
      <c r="A20" s="518" t="s">
        <v>249</v>
      </c>
      <c r="B20" s="518"/>
      <c r="C20" s="518"/>
      <c r="D20" s="518"/>
      <c r="E20" s="518"/>
      <c r="F20" s="518"/>
      <c r="G20" s="518"/>
      <c r="H20" s="518"/>
      <c r="I20" s="518"/>
      <c r="J20" s="518"/>
    </row>
    <row r="21" spans="1:10" x14ac:dyDescent="0.2">
      <c r="A21" s="518"/>
      <c r="B21" s="518"/>
      <c r="C21" s="518"/>
      <c r="D21" s="518"/>
      <c r="E21" s="518"/>
      <c r="F21" s="518"/>
      <c r="G21" s="518"/>
      <c r="H21" s="518"/>
      <c r="I21" s="518"/>
      <c r="J21" s="518"/>
    </row>
    <row r="22" spans="1:10" x14ac:dyDescent="0.2">
      <c r="A22" s="518" t="s">
        <v>382</v>
      </c>
      <c r="B22" s="518"/>
      <c r="C22" s="518"/>
      <c r="D22" s="518"/>
      <c r="E22" s="518"/>
      <c r="F22" s="518"/>
      <c r="G22" s="518"/>
      <c r="H22" s="518"/>
      <c r="I22" s="518"/>
      <c r="J22" s="518"/>
    </row>
    <row r="23" spans="1:10" x14ac:dyDescent="0.2">
      <c r="A23" s="518"/>
      <c r="B23" s="518"/>
      <c r="C23" s="518"/>
      <c r="D23" s="518"/>
      <c r="E23" s="518"/>
      <c r="F23" s="518"/>
      <c r="G23" s="518"/>
      <c r="H23" s="518"/>
      <c r="I23" s="518"/>
      <c r="J23" s="518"/>
    </row>
    <row r="24" spans="1:10" x14ac:dyDescent="0.2">
      <c r="A24" s="511" t="s">
        <v>250</v>
      </c>
      <c r="B24" s="511"/>
      <c r="C24" s="511"/>
      <c r="D24" s="511"/>
      <c r="E24" s="511"/>
      <c r="F24" s="511"/>
      <c r="G24" s="511"/>
      <c r="H24" s="511"/>
      <c r="I24" s="511"/>
      <c r="J24" s="511"/>
    </row>
    <row r="25" spans="1:10" x14ac:dyDescent="0.2">
      <c r="A25" s="511"/>
      <c r="B25" s="511"/>
      <c r="C25" s="511"/>
      <c r="D25" s="511"/>
      <c r="E25" s="511"/>
      <c r="F25" s="511"/>
      <c r="G25" s="511"/>
      <c r="H25" s="511"/>
      <c r="I25" s="511"/>
      <c r="J25" s="511"/>
    </row>
    <row r="26" spans="1:10" x14ac:dyDescent="0.2">
      <c r="A26" s="511"/>
      <c r="B26" s="511"/>
      <c r="C26" s="511"/>
      <c r="D26" s="511"/>
      <c r="E26" s="511"/>
      <c r="F26" s="511"/>
      <c r="G26" s="511"/>
      <c r="H26" s="511"/>
      <c r="I26" s="511"/>
      <c r="J26" s="511"/>
    </row>
    <row r="27" spans="1:10" x14ac:dyDescent="0.2">
      <c r="A27" s="511"/>
      <c r="B27" s="511"/>
      <c r="C27" s="511"/>
      <c r="D27" s="511"/>
      <c r="E27" s="511"/>
      <c r="F27" s="511"/>
      <c r="G27" s="511"/>
      <c r="H27" s="511"/>
      <c r="I27" s="511"/>
      <c r="J27" s="511"/>
    </row>
    <row r="28" spans="1:10" x14ac:dyDescent="0.2">
      <c r="A28" s="511"/>
      <c r="B28" s="511"/>
      <c r="C28" s="511"/>
      <c r="D28" s="511"/>
      <c r="E28" s="511"/>
      <c r="F28" s="511"/>
      <c r="G28" s="511"/>
      <c r="H28" s="511"/>
      <c r="I28" s="511"/>
      <c r="J28" s="511"/>
    </row>
    <row r="29" spans="1:10" ht="12.6" customHeight="1" x14ac:dyDescent="0.2">
      <c r="A29" s="511" t="s">
        <v>251</v>
      </c>
      <c r="B29" s="511"/>
      <c r="C29" s="511"/>
      <c r="D29" s="511"/>
      <c r="E29" s="511"/>
      <c r="F29" s="511"/>
      <c r="G29" s="511"/>
      <c r="H29" s="511"/>
      <c r="I29" s="511"/>
      <c r="J29" s="511"/>
    </row>
    <row r="30" spans="1:10" x14ac:dyDescent="0.2">
      <c r="A30" s="511"/>
      <c r="B30" s="511"/>
      <c r="C30" s="511"/>
      <c r="D30" s="511"/>
      <c r="E30" s="511"/>
      <c r="F30" s="511"/>
      <c r="G30" s="511"/>
      <c r="H30" s="511"/>
      <c r="I30" s="511"/>
      <c r="J30" s="511"/>
    </row>
    <row r="31" spans="1:10" x14ac:dyDescent="0.2">
      <c r="A31" s="511"/>
      <c r="B31" s="511"/>
      <c r="C31" s="511"/>
      <c r="D31" s="511"/>
      <c r="E31" s="511"/>
      <c r="F31" s="511"/>
      <c r="G31" s="511"/>
      <c r="H31" s="511"/>
      <c r="I31" s="511"/>
      <c r="J31" s="511"/>
    </row>
    <row r="32" spans="1:10" x14ac:dyDescent="0.2">
      <c r="A32" s="511"/>
      <c r="B32" s="511"/>
      <c r="C32" s="511"/>
      <c r="D32" s="511"/>
      <c r="E32" s="511"/>
      <c r="F32" s="511"/>
      <c r="G32" s="511"/>
      <c r="H32" s="511"/>
      <c r="I32" s="511"/>
      <c r="J32" s="511"/>
    </row>
    <row r="33" spans="1:10" ht="12.6" customHeight="1" x14ac:dyDescent="0.2">
      <c r="A33" s="511" t="s">
        <v>385</v>
      </c>
      <c r="B33" s="511"/>
      <c r="C33" s="511"/>
      <c r="D33" s="511"/>
      <c r="E33" s="511"/>
      <c r="F33" s="511"/>
      <c r="G33" s="511"/>
      <c r="H33" s="511"/>
      <c r="I33" s="511"/>
      <c r="J33" s="511"/>
    </row>
    <row r="34" spans="1:10" x14ac:dyDescent="0.2">
      <c r="A34" s="511"/>
      <c r="B34" s="511"/>
      <c r="C34" s="511"/>
      <c r="D34" s="511"/>
      <c r="E34" s="511"/>
      <c r="F34" s="511"/>
      <c r="G34" s="511"/>
      <c r="H34" s="511"/>
      <c r="I34" s="511"/>
      <c r="J34" s="511"/>
    </row>
    <row r="35" spans="1:10" x14ac:dyDescent="0.2">
      <c r="A35" s="511"/>
      <c r="B35" s="511"/>
      <c r="C35" s="511"/>
      <c r="D35" s="511"/>
      <c r="E35" s="511"/>
      <c r="F35" s="511"/>
      <c r="G35" s="511"/>
      <c r="H35" s="511"/>
      <c r="I35" s="511"/>
      <c r="J35" s="511"/>
    </row>
    <row r="36" spans="1:10" x14ac:dyDescent="0.2">
      <c r="A36" s="511"/>
      <c r="B36" s="511"/>
      <c r="C36" s="511"/>
      <c r="D36" s="511"/>
      <c r="E36" s="511"/>
      <c r="F36" s="511"/>
      <c r="G36" s="511"/>
      <c r="H36" s="511"/>
      <c r="I36" s="511"/>
      <c r="J36" s="511"/>
    </row>
  </sheetData>
  <mergeCells count="8">
    <mergeCell ref="A33:J36"/>
    <mergeCell ref="A29:J32"/>
    <mergeCell ref="A1:C2"/>
    <mergeCell ref="A3:J16"/>
    <mergeCell ref="A17:J19"/>
    <mergeCell ref="A20:J21"/>
    <mergeCell ref="A24:J28"/>
    <mergeCell ref="A22:J23"/>
  </mergeCells>
  <printOptions horizontalCentered="1"/>
  <pageMargins left="0.27559055118110237" right="0.27559055118110237" top="1.7716535433070868" bottom="0.47244094488188981" header="0.19685039370078741" footer="0.19685039370078741"/>
  <pageSetup paperSize="9" orientation="portrait" r:id="rId1"/>
  <headerFooter>
    <oddHeader xml:space="preserve">&amp;C&amp;G
</oddHeader>
  </headerFooter>
  <drawing r:id="rId2"/>
  <legacyDrawingHF r:id="rId3"/>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B9DFF2-3EA2-48AB-908C-2D452EFB0F0F}">
  <dimension ref="A1:J52"/>
  <sheetViews>
    <sheetView showGridLines="0" workbookViewId="0">
      <selection sqref="A1:C2"/>
    </sheetView>
  </sheetViews>
  <sheetFormatPr defaultRowHeight="12.75" x14ac:dyDescent="0.2"/>
  <cols>
    <col min="1" max="1" width="3.85546875" customWidth="1"/>
    <col min="2" max="2" width="9.5703125" customWidth="1"/>
    <col min="5" max="5" width="11.28515625" customWidth="1"/>
  </cols>
  <sheetData>
    <row r="1" spans="1:10" ht="13.5" thickTop="1" x14ac:dyDescent="0.2">
      <c r="A1" s="512" t="s">
        <v>136</v>
      </c>
      <c r="B1" s="513"/>
      <c r="C1" s="513"/>
      <c r="D1" s="281"/>
      <c r="E1" s="281"/>
      <c r="F1" s="281"/>
      <c r="G1" s="281"/>
      <c r="H1" s="281"/>
      <c r="I1" s="281"/>
      <c r="J1" s="281"/>
    </row>
    <row r="2" spans="1:10" x14ac:dyDescent="0.2">
      <c r="A2" s="514"/>
      <c r="B2" s="515"/>
      <c r="C2" s="515"/>
      <c r="D2" s="281"/>
      <c r="E2" s="281"/>
      <c r="F2" s="281"/>
      <c r="G2" s="281"/>
      <c r="H2" s="281"/>
      <c r="I2" s="281"/>
      <c r="J2" s="281"/>
    </row>
    <row r="3" spans="1:10" x14ac:dyDescent="0.2">
      <c r="A3" s="511" t="s">
        <v>252</v>
      </c>
      <c r="B3" s="511"/>
      <c r="C3" s="511"/>
      <c r="D3" s="511"/>
      <c r="E3" s="511"/>
      <c r="F3" s="511"/>
      <c r="G3" s="511"/>
      <c r="H3" s="511"/>
      <c r="I3" s="511"/>
      <c r="J3" s="511"/>
    </row>
    <row r="4" spans="1:10" x14ac:dyDescent="0.2">
      <c r="A4" s="511"/>
      <c r="B4" s="511"/>
      <c r="C4" s="511"/>
      <c r="D4" s="511"/>
      <c r="E4" s="511"/>
      <c r="F4" s="511"/>
      <c r="G4" s="511"/>
      <c r="H4" s="511"/>
      <c r="I4" s="511"/>
      <c r="J4" s="511"/>
    </row>
    <row r="5" spans="1:10" x14ac:dyDescent="0.2">
      <c r="A5" s="511"/>
      <c r="B5" s="511"/>
      <c r="C5" s="511"/>
      <c r="D5" s="511"/>
      <c r="E5" s="511"/>
      <c r="F5" s="511"/>
      <c r="G5" s="511"/>
      <c r="H5" s="511"/>
      <c r="I5" s="511"/>
      <c r="J5" s="511"/>
    </row>
    <row r="6" spans="1:10" x14ac:dyDescent="0.2">
      <c r="A6" s="511"/>
      <c r="B6" s="511"/>
      <c r="C6" s="511"/>
      <c r="D6" s="511"/>
      <c r="E6" s="511"/>
      <c r="F6" s="511"/>
      <c r="G6" s="511"/>
      <c r="H6" s="511"/>
      <c r="I6" s="511"/>
      <c r="J6" s="511"/>
    </row>
    <row r="7" spans="1:10" ht="12.6" customHeight="1" x14ac:dyDescent="0.2">
      <c r="A7" s="281"/>
      <c r="B7" s="520" t="s">
        <v>253</v>
      </c>
      <c r="C7" s="520"/>
      <c r="D7" s="520"/>
      <c r="E7" s="520"/>
      <c r="F7" s="520"/>
      <c r="G7" s="520"/>
      <c r="H7" s="520"/>
      <c r="I7" s="520"/>
      <c r="J7" s="520"/>
    </row>
    <row r="8" spans="1:10" x14ac:dyDescent="0.2">
      <c r="A8" s="281"/>
      <c r="B8" s="521" t="s">
        <v>254</v>
      </c>
      <c r="C8" s="522"/>
      <c r="D8" s="522"/>
      <c r="E8" s="522"/>
      <c r="F8" s="522"/>
      <c r="G8" s="522"/>
      <c r="H8" s="522"/>
      <c r="I8" s="522"/>
      <c r="J8" s="522"/>
    </row>
    <row r="9" spans="1:10" x14ac:dyDescent="0.2">
      <c r="A9" s="281"/>
      <c r="B9" s="522"/>
      <c r="C9" s="522"/>
      <c r="D9" s="522"/>
      <c r="E9" s="522"/>
      <c r="F9" s="522"/>
      <c r="G9" s="522"/>
      <c r="H9" s="522"/>
      <c r="I9" s="522"/>
      <c r="J9" s="522"/>
    </row>
    <row r="10" spans="1:10" x14ac:dyDescent="0.2">
      <c r="A10" s="511" t="s">
        <v>255</v>
      </c>
      <c r="B10" s="511"/>
      <c r="C10" s="511"/>
      <c r="D10" s="511"/>
      <c r="E10" s="511"/>
      <c r="F10" s="511"/>
      <c r="G10" s="511"/>
      <c r="H10" s="511"/>
      <c r="I10" s="511"/>
      <c r="J10" s="511"/>
    </row>
    <row r="11" spans="1:10" x14ac:dyDescent="0.2">
      <c r="A11" s="511"/>
      <c r="B11" s="511"/>
      <c r="C11" s="511"/>
      <c r="D11" s="511"/>
      <c r="E11" s="511"/>
      <c r="F11" s="511"/>
      <c r="G11" s="511"/>
      <c r="H11" s="511"/>
      <c r="I11" s="511"/>
      <c r="J11" s="511"/>
    </row>
    <row r="12" spans="1:10" x14ac:dyDescent="0.2">
      <c r="A12" s="511"/>
      <c r="B12" s="511"/>
      <c r="C12" s="511"/>
      <c r="D12" s="511"/>
      <c r="E12" s="511"/>
      <c r="F12" s="511"/>
      <c r="G12" s="511"/>
      <c r="H12" s="511"/>
      <c r="I12" s="511"/>
      <c r="J12" s="511"/>
    </row>
    <row r="13" spans="1:10" x14ac:dyDescent="0.2">
      <c r="A13" s="511"/>
      <c r="B13" s="511"/>
      <c r="C13" s="511"/>
      <c r="D13" s="511"/>
      <c r="E13" s="511"/>
      <c r="F13" s="511"/>
      <c r="G13" s="511"/>
      <c r="H13" s="511"/>
      <c r="I13" s="511"/>
      <c r="J13" s="511"/>
    </row>
    <row r="14" spans="1:10" x14ac:dyDescent="0.2">
      <c r="A14" s="511"/>
      <c r="B14" s="511"/>
      <c r="C14" s="511"/>
      <c r="D14" s="511"/>
      <c r="E14" s="511"/>
      <c r="F14" s="511"/>
      <c r="G14" s="511"/>
      <c r="H14" s="511"/>
      <c r="I14" s="511"/>
      <c r="J14" s="511"/>
    </row>
    <row r="15" spans="1:10" ht="68.45" customHeight="1" x14ac:dyDescent="0.2">
      <c r="A15" s="511" t="s">
        <v>376</v>
      </c>
      <c r="B15" s="511"/>
      <c r="C15" s="511"/>
      <c r="D15" s="511"/>
      <c r="E15" s="511"/>
      <c r="F15" s="511"/>
      <c r="G15" s="511"/>
      <c r="H15" s="511"/>
      <c r="I15" s="511"/>
      <c r="J15" s="511"/>
    </row>
    <row r="16" spans="1:10" ht="27.75" customHeight="1" x14ac:dyDescent="0.2">
      <c r="A16" s="511" t="s">
        <v>377</v>
      </c>
      <c r="B16" s="511"/>
      <c r="C16" s="511"/>
      <c r="D16" s="511"/>
      <c r="E16" s="511"/>
      <c r="F16" s="511"/>
      <c r="G16" s="511"/>
      <c r="H16" s="511"/>
      <c r="I16" s="511"/>
      <c r="J16" s="511"/>
    </row>
    <row r="17" spans="1:10" x14ac:dyDescent="0.2">
      <c r="A17" s="281"/>
      <c r="B17" s="281"/>
      <c r="C17" s="281"/>
      <c r="D17" s="281"/>
      <c r="E17" s="281"/>
      <c r="F17" s="281"/>
      <c r="G17" s="281"/>
      <c r="H17" s="281"/>
      <c r="I17" s="281"/>
      <c r="J17" s="281"/>
    </row>
    <row r="18" spans="1:10" x14ac:dyDescent="0.2">
      <c r="A18" s="281"/>
      <c r="B18" s="281"/>
      <c r="C18" s="281"/>
      <c r="D18" s="281"/>
      <c r="E18" s="281"/>
      <c r="F18" s="281"/>
      <c r="G18" s="281"/>
      <c r="H18" s="281"/>
      <c r="I18" s="281"/>
      <c r="J18" s="281"/>
    </row>
    <row r="19" spans="1:10" x14ac:dyDescent="0.2">
      <c r="A19" s="281"/>
      <c r="B19" s="281"/>
      <c r="C19" s="281"/>
      <c r="D19" s="281"/>
      <c r="E19" s="281"/>
      <c r="F19" s="281"/>
      <c r="G19" s="281"/>
      <c r="H19" s="281"/>
      <c r="I19" s="281"/>
      <c r="J19" s="281"/>
    </row>
    <row r="20" spans="1:10" x14ac:dyDescent="0.2">
      <c r="A20" s="281"/>
      <c r="B20" s="281"/>
      <c r="C20" s="281"/>
      <c r="D20" s="281"/>
      <c r="E20" s="281"/>
      <c r="F20" s="281"/>
      <c r="G20" s="281"/>
      <c r="H20" s="281"/>
      <c r="I20" s="281"/>
      <c r="J20" s="281"/>
    </row>
    <row r="21" spans="1:10" x14ac:dyDescent="0.2">
      <c r="A21" s="281"/>
      <c r="B21" s="281"/>
      <c r="C21" s="281"/>
      <c r="D21" s="281"/>
      <c r="E21" s="281"/>
      <c r="F21" s="281"/>
      <c r="G21" s="281"/>
      <c r="H21" s="281"/>
      <c r="I21" s="281"/>
      <c r="J21" s="281"/>
    </row>
    <row r="22" spans="1:10" x14ac:dyDescent="0.2">
      <c r="A22" s="281"/>
      <c r="B22" s="281"/>
      <c r="C22" s="281"/>
      <c r="D22" s="281"/>
      <c r="E22" s="281"/>
      <c r="F22" s="281"/>
      <c r="G22" s="281"/>
      <c r="H22" s="281"/>
      <c r="I22" s="281"/>
      <c r="J22" s="281"/>
    </row>
    <row r="23" spans="1:10" x14ac:dyDescent="0.2">
      <c r="A23" s="281"/>
      <c r="B23" s="281"/>
      <c r="C23" s="281"/>
      <c r="D23" s="281"/>
      <c r="E23" s="281"/>
      <c r="F23" s="281"/>
      <c r="G23" s="281"/>
      <c r="H23" s="281"/>
      <c r="I23" s="281"/>
      <c r="J23" s="281"/>
    </row>
    <row r="24" spans="1:10" x14ac:dyDescent="0.2">
      <c r="A24" s="281"/>
      <c r="B24" s="281"/>
      <c r="C24" s="281"/>
      <c r="D24" s="281"/>
      <c r="E24" s="281"/>
      <c r="F24" s="281"/>
      <c r="G24" s="281"/>
      <c r="H24" s="281"/>
      <c r="I24" s="281"/>
      <c r="J24" s="281"/>
    </row>
    <row r="25" spans="1:10" x14ac:dyDescent="0.2">
      <c r="A25" s="281"/>
      <c r="B25" s="281"/>
      <c r="C25" s="281"/>
      <c r="D25" s="281"/>
      <c r="E25" s="281"/>
      <c r="F25" s="281"/>
      <c r="G25" s="281"/>
      <c r="H25" s="281"/>
      <c r="I25" s="281"/>
      <c r="J25" s="281"/>
    </row>
    <row r="26" spans="1:10" x14ac:dyDescent="0.2">
      <c r="A26" s="281"/>
      <c r="B26" s="281"/>
      <c r="C26" s="281"/>
      <c r="D26" s="281"/>
      <c r="E26" s="281"/>
      <c r="F26" s="281"/>
      <c r="G26" s="281"/>
      <c r="H26" s="281"/>
      <c r="I26" s="281"/>
      <c r="J26" s="281"/>
    </row>
    <row r="27" spans="1:10" x14ac:dyDescent="0.2">
      <c r="A27" s="281"/>
      <c r="B27" s="281"/>
      <c r="C27" s="281"/>
      <c r="D27" s="281"/>
      <c r="E27" s="281"/>
      <c r="F27" s="281"/>
      <c r="G27" s="281"/>
      <c r="H27" s="281"/>
      <c r="I27" s="281"/>
      <c r="J27" s="281"/>
    </row>
    <row r="28" spans="1:10" x14ac:dyDescent="0.2">
      <c r="A28" s="281"/>
      <c r="B28" s="281"/>
      <c r="C28" s="281"/>
      <c r="D28" s="281"/>
      <c r="E28" s="281"/>
      <c r="F28" s="281"/>
      <c r="G28" s="281"/>
      <c r="H28" s="281"/>
      <c r="I28" s="281"/>
      <c r="J28" s="281"/>
    </row>
    <row r="29" spans="1:10" x14ac:dyDescent="0.2">
      <c r="A29" s="281"/>
      <c r="B29" s="281"/>
      <c r="C29" s="281"/>
      <c r="D29" s="281"/>
      <c r="E29" s="281"/>
      <c r="F29" s="281"/>
      <c r="G29" s="281"/>
      <c r="H29" s="281"/>
      <c r="I29" s="281"/>
      <c r="J29" s="281"/>
    </row>
    <row r="30" spans="1:10" x14ac:dyDescent="0.2">
      <c r="A30" s="281"/>
      <c r="B30" s="281"/>
      <c r="C30" s="281"/>
      <c r="D30" s="281"/>
      <c r="E30" s="281"/>
      <c r="F30" s="281"/>
      <c r="G30" s="281"/>
      <c r="H30" s="281"/>
      <c r="I30" s="281"/>
      <c r="J30" s="281"/>
    </row>
    <row r="31" spans="1:10" x14ac:dyDescent="0.2">
      <c r="A31" s="281"/>
      <c r="B31" s="281"/>
      <c r="C31" s="281"/>
      <c r="D31" s="281"/>
      <c r="E31" s="281"/>
      <c r="F31" s="281"/>
      <c r="G31" s="281"/>
      <c r="H31" s="281"/>
      <c r="I31" s="281"/>
      <c r="J31" s="281"/>
    </row>
    <row r="32" spans="1:10" x14ac:dyDescent="0.2">
      <c r="A32" s="281"/>
      <c r="B32" s="281"/>
      <c r="C32" s="281"/>
      <c r="D32" s="281"/>
      <c r="E32" s="281"/>
      <c r="F32" s="281"/>
      <c r="G32" s="281"/>
      <c r="H32" s="281"/>
      <c r="I32" s="281"/>
      <c r="J32" s="281"/>
    </row>
    <row r="33" spans="1:10" x14ac:dyDescent="0.2">
      <c r="A33" s="281"/>
      <c r="B33" s="281"/>
      <c r="C33" s="281"/>
      <c r="D33" s="281"/>
      <c r="E33" s="281"/>
      <c r="F33" s="281"/>
      <c r="G33" s="281"/>
      <c r="H33" s="281"/>
      <c r="I33" s="281"/>
      <c r="J33" s="281"/>
    </row>
    <row r="34" spans="1:10" x14ac:dyDescent="0.2">
      <c r="A34" s="281"/>
      <c r="B34" s="281"/>
      <c r="C34" s="281"/>
      <c r="D34" s="281"/>
      <c r="E34" s="281"/>
      <c r="F34" s="281"/>
      <c r="G34" s="281"/>
      <c r="H34" s="281"/>
      <c r="I34" s="281"/>
      <c r="J34" s="281"/>
    </row>
    <row r="35" spans="1:10" x14ac:dyDescent="0.2">
      <c r="A35" s="281"/>
      <c r="B35" s="281"/>
      <c r="C35" s="281"/>
      <c r="D35" s="281"/>
      <c r="E35" s="281"/>
      <c r="F35" s="281"/>
      <c r="G35" s="281"/>
      <c r="H35" s="281"/>
      <c r="I35" s="281"/>
      <c r="J35" s="281"/>
    </row>
    <row r="36" spans="1:10" x14ac:dyDescent="0.2">
      <c r="A36" s="281"/>
      <c r="B36" s="281"/>
      <c r="C36" s="281"/>
      <c r="D36" s="281"/>
      <c r="E36" s="281"/>
      <c r="F36" s="281"/>
      <c r="G36" s="281"/>
      <c r="H36" s="281"/>
      <c r="I36" s="281"/>
      <c r="J36" s="281"/>
    </row>
    <row r="37" spans="1:10" x14ac:dyDescent="0.2">
      <c r="A37" s="281"/>
      <c r="B37" s="281"/>
      <c r="C37" s="281"/>
      <c r="D37" s="281"/>
      <c r="E37" s="281"/>
      <c r="F37" s="281"/>
      <c r="G37" s="281"/>
      <c r="H37" s="281"/>
      <c r="I37" s="281"/>
      <c r="J37" s="281"/>
    </row>
    <row r="38" spans="1:10" x14ac:dyDescent="0.2">
      <c r="A38" s="281"/>
      <c r="B38" s="281"/>
      <c r="C38" s="281"/>
      <c r="D38" s="281"/>
      <c r="E38" s="281"/>
      <c r="F38" s="281"/>
      <c r="G38" s="281"/>
      <c r="H38" s="281"/>
      <c r="I38" s="281"/>
      <c r="J38" s="281"/>
    </row>
    <row r="39" spans="1:10" x14ac:dyDescent="0.2">
      <c r="A39" s="281"/>
      <c r="B39" s="281"/>
      <c r="C39" s="281"/>
      <c r="D39" s="281"/>
      <c r="E39" s="281"/>
      <c r="F39" s="281"/>
      <c r="G39" s="281"/>
      <c r="H39" s="281"/>
      <c r="I39" s="281"/>
      <c r="J39" s="281"/>
    </row>
    <row r="40" spans="1:10" x14ac:dyDescent="0.2">
      <c r="A40" s="281"/>
      <c r="B40" s="281"/>
      <c r="C40" s="281"/>
      <c r="D40" s="281"/>
      <c r="E40" s="281"/>
      <c r="F40" s="281"/>
      <c r="G40" s="281"/>
      <c r="H40" s="281"/>
      <c r="I40" s="281"/>
      <c r="J40" s="281"/>
    </row>
    <row r="41" spans="1:10" x14ac:dyDescent="0.2">
      <c r="A41" s="281"/>
      <c r="B41" s="281"/>
      <c r="C41" s="281"/>
      <c r="D41" s="281"/>
      <c r="E41" s="281"/>
      <c r="F41" s="281"/>
      <c r="G41" s="281"/>
      <c r="H41" s="281"/>
      <c r="I41" s="281"/>
      <c r="J41" s="281"/>
    </row>
    <row r="42" spans="1:10" x14ac:dyDescent="0.2">
      <c r="A42" s="281"/>
      <c r="B42" s="281"/>
      <c r="C42" s="281"/>
      <c r="D42" s="281"/>
      <c r="E42" s="281"/>
      <c r="F42" s="281"/>
      <c r="G42" s="281"/>
      <c r="H42" s="281"/>
      <c r="I42" s="281"/>
      <c r="J42" s="281"/>
    </row>
    <row r="43" spans="1:10" x14ac:dyDescent="0.2">
      <c r="A43" s="281"/>
      <c r="B43" s="281"/>
      <c r="C43" s="281"/>
      <c r="D43" s="281"/>
      <c r="E43" s="281"/>
      <c r="F43" s="281"/>
      <c r="G43" s="281"/>
      <c r="H43" s="281"/>
      <c r="I43" s="281"/>
      <c r="J43" s="281"/>
    </row>
    <row r="44" spans="1:10" x14ac:dyDescent="0.2">
      <c r="A44" s="281"/>
      <c r="B44" s="281"/>
      <c r="C44" s="281"/>
      <c r="D44" s="281"/>
      <c r="E44" s="281"/>
      <c r="F44" s="281"/>
      <c r="G44" s="281"/>
      <c r="H44" s="281"/>
      <c r="I44" s="281"/>
      <c r="J44" s="281"/>
    </row>
    <row r="45" spans="1:10" x14ac:dyDescent="0.2">
      <c r="A45" s="281"/>
      <c r="B45" s="281"/>
      <c r="C45" s="281"/>
      <c r="D45" s="281"/>
      <c r="E45" s="281"/>
      <c r="F45" s="281"/>
      <c r="G45" s="281"/>
      <c r="H45" s="281"/>
      <c r="I45" s="281"/>
      <c r="J45" s="281"/>
    </row>
    <row r="46" spans="1:10" x14ac:dyDescent="0.2">
      <c r="A46" s="281"/>
      <c r="B46" s="281"/>
      <c r="C46" s="281"/>
      <c r="D46" s="281"/>
      <c r="E46" s="281"/>
      <c r="F46" s="281"/>
      <c r="G46" s="281"/>
      <c r="H46" s="281"/>
      <c r="I46" s="281"/>
      <c r="J46" s="281"/>
    </row>
    <row r="47" spans="1:10" x14ac:dyDescent="0.2">
      <c r="A47" s="281"/>
      <c r="B47" s="281"/>
      <c r="C47" s="281"/>
      <c r="D47" s="281"/>
      <c r="E47" s="281"/>
      <c r="F47" s="281"/>
      <c r="G47" s="281"/>
      <c r="H47" s="281"/>
      <c r="I47" s="281"/>
      <c r="J47" s="281"/>
    </row>
    <row r="48" spans="1:10" x14ac:dyDescent="0.2">
      <c r="A48" s="281"/>
      <c r="B48" s="281"/>
      <c r="C48" s="281"/>
      <c r="D48" s="281"/>
      <c r="E48" s="281"/>
      <c r="F48" s="281"/>
      <c r="G48" s="281"/>
      <c r="H48" s="281"/>
      <c r="I48" s="281"/>
      <c r="J48" s="281"/>
    </row>
    <row r="49" spans="1:10" x14ac:dyDescent="0.2">
      <c r="A49" s="281"/>
      <c r="B49" s="281"/>
      <c r="C49" s="281"/>
      <c r="D49" s="281"/>
      <c r="E49" s="281"/>
      <c r="F49" s="281"/>
      <c r="G49" s="281"/>
      <c r="H49" s="281"/>
      <c r="I49" s="281"/>
      <c r="J49" s="281"/>
    </row>
    <row r="50" spans="1:10" x14ac:dyDescent="0.2">
      <c r="A50" s="519"/>
      <c r="B50" s="519"/>
      <c r="C50" s="519"/>
      <c r="D50" s="519"/>
      <c r="E50" s="519"/>
      <c r="F50" s="519"/>
      <c r="G50" s="519"/>
      <c r="H50" s="519"/>
      <c r="I50" s="519"/>
      <c r="J50" s="519"/>
    </row>
    <row r="51" spans="1:10" x14ac:dyDescent="0.2">
      <c r="A51" s="519"/>
      <c r="B51" s="519"/>
      <c r="C51" s="519"/>
      <c r="D51" s="519"/>
      <c r="E51" s="519"/>
      <c r="F51" s="519"/>
      <c r="G51" s="519"/>
      <c r="H51" s="519"/>
      <c r="I51" s="519"/>
      <c r="J51" s="519"/>
    </row>
    <row r="52" spans="1:10" x14ac:dyDescent="0.2">
      <c r="A52" s="281"/>
      <c r="B52" s="281"/>
      <c r="C52" s="281"/>
      <c r="D52" s="281"/>
      <c r="E52" s="281"/>
      <c r="F52" s="281"/>
      <c r="G52" s="281"/>
      <c r="H52" s="281"/>
      <c r="I52" s="281"/>
      <c r="J52" s="281"/>
    </row>
  </sheetData>
  <mergeCells count="8">
    <mergeCell ref="A50:J51"/>
    <mergeCell ref="A1:C2"/>
    <mergeCell ref="A3:J6"/>
    <mergeCell ref="B7:J7"/>
    <mergeCell ref="B8:J9"/>
    <mergeCell ref="A10:J14"/>
    <mergeCell ref="A16:J16"/>
    <mergeCell ref="A15:J15"/>
  </mergeCells>
  <pageMargins left="0.27559055118110237" right="0.27559055118110237" top="2.0078740157480315" bottom="0.47244094488188981" header="0.19685039370078741" footer="0.19685039370078741"/>
  <pageSetup paperSize="9" orientation="portrait" horizontalDpi="300" verticalDpi="300" r:id="rId1"/>
  <headerFooter>
    <oddHeader>&amp;C&amp;G</oddHeader>
  </headerFooter>
  <drawing r:id="rId2"/>
  <legacyDrawingHF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olha3">
    <tabColor indexed="24"/>
    <pageSetUpPr fitToPage="1"/>
  </sheetPr>
  <dimension ref="A1:N51"/>
  <sheetViews>
    <sheetView showGridLines="0" zoomScaleNormal="100" workbookViewId="0">
      <selection sqref="A1:M1"/>
    </sheetView>
  </sheetViews>
  <sheetFormatPr defaultColWidth="9.140625" defaultRowHeight="11.25" x14ac:dyDescent="0.2"/>
  <cols>
    <col min="1" max="1" width="2" style="114" customWidth="1"/>
    <col min="2" max="2" width="28.5703125" style="114" customWidth="1"/>
    <col min="3" max="13" width="6.7109375" style="114" customWidth="1"/>
    <col min="14" max="14" width="5.85546875" style="114" bestFit="1" customWidth="1"/>
    <col min="15" max="16384" width="9.140625" style="114"/>
  </cols>
  <sheetData>
    <row r="1" spans="1:14" s="125" customFormat="1" ht="28.5" customHeight="1" x14ac:dyDescent="0.2">
      <c r="A1" s="468" t="s">
        <v>106</v>
      </c>
      <c r="B1" s="468"/>
      <c r="C1" s="468"/>
      <c r="D1" s="468"/>
      <c r="E1" s="468"/>
      <c r="F1" s="468"/>
      <c r="G1" s="468"/>
      <c r="H1" s="468"/>
      <c r="I1" s="468"/>
      <c r="J1" s="468"/>
      <c r="K1" s="468"/>
      <c r="L1" s="468"/>
      <c r="M1" s="468"/>
    </row>
    <row r="2" spans="1:14" ht="15.75" customHeight="1" x14ac:dyDescent="0.2">
      <c r="A2" s="5"/>
      <c r="B2" s="5"/>
      <c r="C2" s="139"/>
      <c r="D2" s="139"/>
      <c r="E2" s="139"/>
      <c r="F2" s="139"/>
      <c r="G2" s="139"/>
      <c r="H2" s="139"/>
      <c r="I2" s="139"/>
      <c r="J2" s="139"/>
      <c r="K2" s="139"/>
      <c r="L2" s="139"/>
      <c r="M2" s="139"/>
    </row>
    <row r="3" spans="1:14" ht="15" customHeight="1" x14ac:dyDescent="0.2">
      <c r="A3" s="30" t="s">
        <v>43</v>
      </c>
      <c r="B3" s="21"/>
      <c r="C3" s="139"/>
      <c r="D3" s="139"/>
      <c r="E3" s="139"/>
      <c r="F3" s="139"/>
      <c r="G3" s="139"/>
      <c r="H3" s="139"/>
      <c r="I3" s="139"/>
      <c r="J3" s="139"/>
      <c r="K3" s="139"/>
      <c r="L3" s="139"/>
      <c r="M3" s="139"/>
    </row>
    <row r="4" spans="1:14" ht="28.5" customHeight="1" thickBot="1" x14ac:dyDescent="0.25">
      <c r="A4" s="105" t="s">
        <v>1</v>
      </c>
      <c r="B4" s="32"/>
      <c r="C4" s="162">
        <v>2013</v>
      </c>
      <c r="D4" s="162">
        <v>2014</v>
      </c>
      <c r="E4" s="162">
        <v>2015</v>
      </c>
      <c r="F4" s="162">
        <v>2016</v>
      </c>
      <c r="G4" s="162">
        <v>2017</v>
      </c>
      <c r="H4" s="162">
        <v>2018</v>
      </c>
      <c r="I4" s="162">
        <v>2019</v>
      </c>
      <c r="J4" s="162">
        <v>2020</v>
      </c>
      <c r="K4" s="162">
        <v>2021</v>
      </c>
      <c r="L4" s="162">
        <v>2022</v>
      </c>
      <c r="M4" s="162">
        <v>2023</v>
      </c>
    </row>
    <row r="5" spans="1:14" s="126" customFormat="1" ht="16.5" customHeight="1" thickTop="1" x14ac:dyDescent="0.2">
      <c r="A5" s="34" t="s">
        <v>44</v>
      </c>
      <c r="B5" s="194"/>
      <c r="C5" s="397">
        <v>265860</v>
      </c>
      <c r="D5" s="397">
        <v>270181</v>
      </c>
      <c r="E5" s="397">
        <v>273060</v>
      </c>
      <c r="F5" s="397">
        <v>276332</v>
      </c>
      <c r="G5" s="397">
        <v>279191</v>
      </c>
      <c r="H5" s="397">
        <v>282236</v>
      </c>
      <c r="I5" s="397">
        <v>275751</v>
      </c>
      <c r="J5" s="397">
        <v>277641</v>
      </c>
      <c r="K5" s="397">
        <v>271806</v>
      </c>
      <c r="L5" s="397">
        <v>284860</v>
      </c>
      <c r="M5" s="397">
        <v>291252</v>
      </c>
      <c r="N5" s="114"/>
    </row>
    <row r="6" spans="1:14" s="126" customFormat="1" ht="16.5" customHeight="1" x14ac:dyDescent="0.2">
      <c r="A6" s="194" t="s">
        <v>74</v>
      </c>
      <c r="B6" s="306" t="s">
        <v>171</v>
      </c>
      <c r="C6" s="33">
        <v>12395</v>
      </c>
      <c r="D6" s="33">
        <v>13063</v>
      </c>
      <c r="E6" s="33">
        <v>13445</v>
      </c>
      <c r="F6" s="33">
        <v>13755</v>
      </c>
      <c r="G6" s="33">
        <v>13847</v>
      </c>
      <c r="H6" s="33">
        <v>13971</v>
      </c>
      <c r="I6" s="33">
        <v>13547</v>
      </c>
      <c r="J6" s="33">
        <v>13691</v>
      </c>
      <c r="K6" s="33">
        <v>13199</v>
      </c>
      <c r="L6" s="33">
        <v>13618</v>
      </c>
      <c r="M6" s="33">
        <v>13805</v>
      </c>
      <c r="N6" s="114"/>
    </row>
    <row r="7" spans="1:14" s="126" customFormat="1" ht="12.75" customHeight="1" x14ac:dyDescent="0.2">
      <c r="A7" s="194" t="s">
        <v>75</v>
      </c>
      <c r="B7" s="306" t="s">
        <v>103</v>
      </c>
      <c r="C7" s="33">
        <v>589</v>
      </c>
      <c r="D7" s="33">
        <v>564</v>
      </c>
      <c r="E7" s="33">
        <v>558</v>
      </c>
      <c r="F7" s="33">
        <v>536</v>
      </c>
      <c r="G7" s="33">
        <v>542</v>
      </c>
      <c r="H7" s="33">
        <v>526</v>
      </c>
      <c r="I7" s="33">
        <v>510</v>
      </c>
      <c r="J7" s="33">
        <v>504</v>
      </c>
      <c r="K7" s="33">
        <v>486</v>
      </c>
      <c r="L7" s="33">
        <v>494</v>
      </c>
      <c r="M7" s="33">
        <v>499</v>
      </c>
      <c r="N7" s="114"/>
    </row>
    <row r="8" spans="1:14" s="126" customFormat="1" ht="12.75" customHeight="1" x14ac:dyDescent="0.2">
      <c r="A8" s="194" t="s">
        <v>76</v>
      </c>
      <c r="B8" s="306" t="s">
        <v>102</v>
      </c>
      <c r="C8" s="33">
        <v>32643</v>
      </c>
      <c r="D8" s="33">
        <v>32895</v>
      </c>
      <c r="E8" s="33">
        <v>32998</v>
      </c>
      <c r="F8" s="33">
        <v>33278</v>
      </c>
      <c r="G8" s="33">
        <v>33315</v>
      </c>
      <c r="H8" s="33">
        <v>33177</v>
      </c>
      <c r="I8" s="33">
        <v>31905</v>
      </c>
      <c r="J8" s="33">
        <v>31715</v>
      </c>
      <c r="K8" s="33">
        <v>30818</v>
      </c>
      <c r="L8" s="33">
        <v>31733</v>
      </c>
      <c r="M8" s="33">
        <v>31551</v>
      </c>
      <c r="N8" s="114"/>
    </row>
    <row r="9" spans="1:14" s="126" customFormat="1" ht="12.75" customHeight="1" x14ac:dyDescent="0.2">
      <c r="A9" s="104"/>
      <c r="B9" s="103" t="s">
        <v>89</v>
      </c>
      <c r="C9" s="398">
        <v>5150</v>
      </c>
      <c r="D9" s="398">
        <v>5204</v>
      </c>
      <c r="E9" s="398">
        <v>5167</v>
      </c>
      <c r="F9" s="398">
        <v>5144</v>
      </c>
      <c r="G9" s="398">
        <v>5090</v>
      </c>
      <c r="H9" s="398">
        <v>4956</v>
      </c>
      <c r="I9" s="398">
        <v>4813</v>
      </c>
      <c r="J9" s="398">
        <v>4694</v>
      </c>
      <c r="K9" s="398">
        <v>4496</v>
      </c>
      <c r="L9" s="398">
        <v>4541</v>
      </c>
      <c r="M9" s="398">
        <v>4474</v>
      </c>
    </row>
    <row r="10" spans="1:14" s="126" customFormat="1" ht="12.75" customHeight="1" x14ac:dyDescent="0.2">
      <c r="A10" s="104"/>
      <c r="B10" s="103" t="s">
        <v>90</v>
      </c>
      <c r="C10" s="398">
        <v>541</v>
      </c>
      <c r="D10" s="398">
        <v>575</v>
      </c>
      <c r="E10" s="398">
        <v>590</v>
      </c>
      <c r="F10" s="398">
        <v>617</v>
      </c>
      <c r="G10" s="398">
        <v>628</v>
      </c>
      <c r="H10" s="398">
        <v>644</v>
      </c>
      <c r="I10" s="398">
        <v>659</v>
      </c>
      <c r="J10" s="398">
        <v>663</v>
      </c>
      <c r="K10" s="398">
        <v>651</v>
      </c>
      <c r="L10" s="398">
        <v>684</v>
      </c>
      <c r="M10" s="398">
        <v>701</v>
      </c>
    </row>
    <row r="11" spans="1:14" s="126" customFormat="1" ht="12.75" customHeight="1" x14ac:dyDescent="0.2">
      <c r="A11" s="104"/>
      <c r="B11" s="103" t="s">
        <v>91</v>
      </c>
      <c r="C11" s="398">
        <v>1</v>
      </c>
      <c r="D11" s="398">
        <v>1</v>
      </c>
      <c r="E11" s="398">
        <v>1</v>
      </c>
      <c r="F11" s="398">
        <v>1</v>
      </c>
      <c r="G11" s="398">
        <v>1</v>
      </c>
      <c r="H11" s="398">
        <v>1</v>
      </c>
      <c r="I11" s="398">
        <v>1</v>
      </c>
      <c r="J11" s="398">
        <v>1</v>
      </c>
      <c r="K11" s="398">
        <v>1</v>
      </c>
      <c r="L11" s="398">
        <v>1</v>
      </c>
      <c r="M11" s="398">
        <v>1</v>
      </c>
    </row>
    <row r="12" spans="1:14" s="126" customFormat="1" ht="12.75" customHeight="1" x14ac:dyDescent="0.2">
      <c r="A12" s="104"/>
      <c r="B12" s="103" t="s">
        <v>0</v>
      </c>
      <c r="C12" s="398">
        <v>1591</v>
      </c>
      <c r="D12" s="398">
        <v>1591</v>
      </c>
      <c r="E12" s="398">
        <v>1628</v>
      </c>
      <c r="F12" s="398">
        <v>1636</v>
      </c>
      <c r="G12" s="398">
        <v>1616</v>
      </c>
      <c r="H12" s="398">
        <v>1615</v>
      </c>
      <c r="I12" s="398">
        <v>1537</v>
      </c>
      <c r="J12" s="398">
        <v>1503</v>
      </c>
      <c r="K12" s="398">
        <v>1481</v>
      </c>
      <c r="L12" s="398">
        <v>1525</v>
      </c>
      <c r="M12" s="398">
        <v>1505</v>
      </c>
    </row>
    <row r="13" spans="1:14" s="126" customFormat="1" ht="12.75" customHeight="1" x14ac:dyDescent="0.2">
      <c r="A13" s="104"/>
      <c r="B13" s="103" t="s">
        <v>92</v>
      </c>
      <c r="C13" s="398">
        <v>3747</v>
      </c>
      <c r="D13" s="398">
        <v>3881</v>
      </c>
      <c r="E13" s="398">
        <v>3923</v>
      </c>
      <c r="F13" s="398">
        <v>4005</v>
      </c>
      <c r="G13" s="398">
        <v>3968</v>
      </c>
      <c r="H13" s="398">
        <v>3830</v>
      </c>
      <c r="I13" s="398">
        <v>3482</v>
      </c>
      <c r="J13" s="398">
        <v>3384</v>
      </c>
      <c r="K13" s="398">
        <v>3263</v>
      </c>
      <c r="L13" s="398">
        <v>3333</v>
      </c>
      <c r="M13" s="398">
        <v>3166</v>
      </c>
    </row>
    <row r="14" spans="1:14" s="126" customFormat="1" ht="12.75" customHeight="1" x14ac:dyDescent="0.2">
      <c r="A14" s="104"/>
      <c r="B14" s="103" t="s">
        <v>145</v>
      </c>
      <c r="C14" s="398">
        <v>1839</v>
      </c>
      <c r="D14" s="398">
        <v>1902</v>
      </c>
      <c r="E14" s="398">
        <v>1952</v>
      </c>
      <c r="F14" s="398">
        <v>1976</v>
      </c>
      <c r="G14" s="398">
        <v>1941</v>
      </c>
      <c r="H14" s="398">
        <v>1894</v>
      </c>
      <c r="I14" s="398">
        <v>1709</v>
      </c>
      <c r="J14" s="398">
        <v>1644</v>
      </c>
      <c r="K14" s="398">
        <v>1573</v>
      </c>
      <c r="L14" s="398">
        <v>1632</v>
      </c>
      <c r="M14" s="398">
        <v>1506</v>
      </c>
    </row>
    <row r="15" spans="1:14" s="126" customFormat="1" ht="12.75" customHeight="1" x14ac:dyDescent="0.2">
      <c r="A15" s="104"/>
      <c r="B15" s="103" t="s">
        <v>146</v>
      </c>
      <c r="C15" s="398">
        <v>2232</v>
      </c>
      <c r="D15" s="398">
        <v>2197</v>
      </c>
      <c r="E15" s="398">
        <v>2163</v>
      </c>
      <c r="F15" s="398">
        <v>2161</v>
      </c>
      <c r="G15" s="398">
        <v>2133</v>
      </c>
      <c r="H15" s="398">
        <v>2134</v>
      </c>
      <c r="I15" s="398">
        <v>2075</v>
      </c>
      <c r="J15" s="398">
        <v>2054</v>
      </c>
      <c r="K15" s="398">
        <v>1990</v>
      </c>
      <c r="L15" s="398">
        <v>2050</v>
      </c>
      <c r="M15" s="398">
        <v>2045</v>
      </c>
    </row>
    <row r="16" spans="1:14" s="126" customFormat="1" ht="12.75" customHeight="1" x14ac:dyDescent="0.2">
      <c r="A16" s="104"/>
      <c r="B16" s="103" t="s">
        <v>147</v>
      </c>
      <c r="C16" s="398">
        <v>313</v>
      </c>
      <c r="D16" s="398">
        <v>314</v>
      </c>
      <c r="E16" s="398">
        <v>318</v>
      </c>
      <c r="F16" s="398">
        <v>321</v>
      </c>
      <c r="G16" s="398">
        <v>309</v>
      </c>
      <c r="H16" s="398">
        <v>320</v>
      </c>
      <c r="I16" s="398">
        <v>322</v>
      </c>
      <c r="J16" s="398">
        <v>324</v>
      </c>
      <c r="K16" s="398">
        <v>321</v>
      </c>
      <c r="L16" s="398">
        <v>322</v>
      </c>
      <c r="M16" s="398">
        <v>324</v>
      </c>
    </row>
    <row r="17" spans="1:13" s="126" customFormat="1" ht="12.75" customHeight="1" x14ac:dyDescent="0.2">
      <c r="A17" s="104"/>
      <c r="B17" s="103" t="s">
        <v>148</v>
      </c>
      <c r="C17" s="398">
        <v>1317</v>
      </c>
      <c r="D17" s="398">
        <v>1309</v>
      </c>
      <c r="E17" s="398">
        <v>1275</v>
      </c>
      <c r="F17" s="398">
        <v>1242</v>
      </c>
      <c r="G17" s="398">
        <v>1232</v>
      </c>
      <c r="H17" s="398">
        <v>1199</v>
      </c>
      <c r="I17" s="398">
        <v>1134</v>
      </c>
      <c r="J17" s="398">
        <v>1112</v>
      </c>
      <c r="K17" s="398">
        <v>1053</v>
      </c>
      <c r="L17" s="398">
        <v>1079</v>
      </c>
      <c r="M17" s="398">
        <v>1054</v>
      </c>
    </row>
    <row r="18" spans="1:13" s="126" customFormat="1" ht="12.75" customHeight="1" x14ac:dyDescent="0.2">
      <c r="A18" s="104"/>
      <c r="B18" s="103" t="s">
        <v>149</v>
      </c>
      <c r="C18" s="398">
        <v>8</v>
      </c>
      <c r="D18" s="398">
        <v>8</v>
      </c>
      <c r="E18" s="398">
        <v>6</v>
      </c>
      <c r="F18" s="398">
        <v>9</v>
      </c>
      <c r="G18" s="398">
        <v>10</v>
      </c>
      <c r="H18" s="398">
        <v>11</v>
      </c>
      <c r="I18" s="398">
        <v>11</v>
      </c>
      <c r="J18" s="398">
        <v>10</v>
      </c>
      <c r="K18" s="398">
        <v>11</v>
      </c>
      <c r="L18" s="398">
        <v>11</v>
      </c>
      <c r="M18" s="398">
        <v>11</v>
      </c>
    </row>
    <row r="19" spans="1:13" s="126" customFormat="1" ht="12.75" customHeight="1" x14ac:dyDescent="0.2">
      <c r="A19" s="104"/>
      <c r="B19" s="103" t="s">
        <v>150</v>
      </c>
      <c r="C19" s="398">
        <v>493</v>
      </c>
      <c r="D19" s="398">
        <v>500</v>
      </c>
      <c r="E19" s="398">
        <v>481</v>
      </c>
      <c r="F19" s="398">
        <v>481</v>
      </c>
      <c r="G19" s="398">
        <v>477</v>
      </c>
      <c r="H19" s="398">
        <v>477</v>
      </c>
      <c r="I19" s="398">
        <v>455</v>
      </c>
      <c r="J19" s="398">
        <v>450</v>
      </c>
      <c r="K19" s="398">
        <v>463</v>
      </c>
      <c r="L19" s="398">
        <v>470</v>
      </c>
      <c r="M19" s="398">
        <v>484</v>
      </c>
    </row>
    <row r="20" spans="1:13" s="126" customFormat="1" ht="12.75" customHeight="1" x14ac:dyDescent="0.2">
      <c r="A20" s="104"/>
      <c r="B20" s="103" t="s">
        <v>159</v>
      </c>
      <c r="C20" s="398">
        <v>96</v>
      </c>
      <c r="D20" s="398">
        <v>97</v>
      </c>
      <c r="E20" s="398">
        <v>93</v>
      </c>
      <c r="F20" s="398">
        <v>94</v>
      </c>
      <c r="G20" s="398">
        <v>98</v>
      </c>
      <c r="H20" s="398">
        <v>92</v>
      </c>
      <c r="I20" s="398">
        <v>97</v>
      </c>
      <c r="J20" s="398">
        <v>98</v>
      </c>
      <c r="K20" s="398">
        <v>108</v>
      </c>
      <c r="L20" s="398">
        <v>113</v>
      </c>
      <c r="M20" s="398">
        <v>105</v>
      </c>
    </row>
    <row r="21" spans="1:13" s="126" customFormat="1" ht="12.75" customHeight="1" x14ac:dyDescent="0.2">
      <c r="A21" s="104"/>
      <c r="B21" s="103" t="s">
        <v>151</v>
      </c>
      <c r="C21" s="398">
        <v>716</v>
      </c>
      <c r="D21" s="398">
        <v>717</v>
      </c>
      <c r="E21" s="398">
        <v>726</v>
      </c>
      <c r="F21" s="398">
        <v>740</v>
      </c>
      <c r="G21" s="398">
        <v>746</v>
      </c>
      <c r="H21" s="398">
        <v>738</v>
      </c>
      <c r="I21" s="398">
        <v>741</v>
      </c>
      <c r="J21" s="398">
        <v>749</v>
      </c>
      <c r="K21" s="398">
        <v>730</v>
      </c>
      <c r="L21" s="398">
        <v>741</v>
      </c>
      <c r="M21" s="398">
        <v>732</v>
      </c>
    </row>
    <row r="22" spans="1:13" s="126" customFormat="1" ht="12.75" customHeight="1" x14ac:dyDescent="0.2">
      <c r="A22" s="104"/>
      <c r="B22" s="103" t="s">
        <v>158</v>
      </c>
      <c r="C22" s="398">
        <v>2076</v>
      </c>
      <c r="D22" s="398">
        <v>2033</v>
      </c>
      <c r="E22" s="398">
        <v>1991</v>
      </c>
      <c r="F22" s="398">
        <v>1989</v>
      </c>
      <c r="G22" s="398">
        <v>1999</v>
      </c>
      <c r="H22" s="398">
        <v>1960</v>
      </c>
      <c r="I22" s="398">
        <v>1878</v>
      </c>
      <c r="J22" s="398">
        <v>1879</v>
      </c>
      <c r="K22" s="398">
        <v>1854</v>
      </c>
      <c r="L22" s="398">
        <v>1898</v>
      </c>
      <c r="M22" s="398">
        <v>1907</v>
      </c>
    </row>
    <row r="23" spans="1:13" s="126" customFormat="1" ht="12.75" customHeight="1" x14ac:dyDescent="0.2">
      <c r="A23" s="104"/>
      <c r="B23" s="103" t="s">
        <v>93</v>
      </c>
      <c r="C23" s="398">
        <v>225</v>
      </c>
      <c r="D23" s="398">
        <v>222</v>
      </c>
      <c r="E23" s="398">
        <v>215</v>
      </c>
      <c r="F23" s="398">
        <v>210</v>
      </c>
      <c r="G23" s="398">
        <v>210</v>
      </c>
      <c r="H23" s="398">
        <v>207</v>
      </c>
      <c r="I23" s="398">
        <v>208</v>
      </c>
      <c r="J23" s="398">
        <v>200</v>
      </c>
      <c r="K23" s="398">
        <v>204</v>
      </c>
      <c r="L23" s="398">
        <v>205</v>
      </c>
      <c r="M23" s="398">
        <v>213</v>
      </c>
    </row>
    <row r="24" spans="1:13" s="126" customFormat="1" ht="12.75" customHeight="1" x14ac:dyDescent="0.2">
      <c r="A24" s="104"/>
      <c r="B24" s="103" t="s">
        <v>156</v>
      </c>
      <c r="C24" s="398">
        <v>5692</v>
      </c>
      <c r="D24" s="398">
        <v>5697</v>
      </c>
      <c r="E24" s="398">
        <v>5719</v>
      </c>
      <c r="F24" s="398">
        <v>5845</v>
      </c>
      <c r="G24" s="398">
        <v>5905</v>
      </c>
      <c r="H24" s="398">
        <v>6040</v>
      </c>
      <c r="I24" s="398">
        <v>5945</v>
      </c>
      <c r="J24" s="398">
        <v>6032</v>
      </c>
      <c r="K24" s="398">
        <v>5883</v>
      </c>
      <c r="L24" s="398">
        <v>6140</v>
      </c>
      <c r="M24" s="398">
        <v>6174</v>
      </c>
    </row>
    <row r="25" spans="1:13" s="126" customFormat="1" ht="12.75" customHeight="1" x14ac:dyDescent="0.2">
      <c r="A25" s="104"/>
      <c r="B25" s="103" t="s">
        <v>157</v>
      </c>
      <c r="C25" s="398">
        <v>155</v>
      </c>
      <c r="D25" s="398">
        <v>166</v>
      </c>
      <c r="E25" s="398">
        <v>158</v>
      </c>
      <c r="F25" s="398">
        <v>157</v>
      </c>
      <c r="G25" s="398">
        <v>166</v>
      </c>
      <c r="H25" s="398">
        <v>175</v>
      </c>
      <c r="I25" s="398">
        <v>170</v>
      </c>
      <c r="J25" s="398">
        <v>164</v>
      </c>
      <c r="K25" s="398">
        <v>161</v>
      </c>
      <c r="L25" s="398">
        <v>168</v>
      </c>
      <c r="M25" s="398">
        <v>164</v>
      </c>
    </row>
    <row r="26" spans="1:13" s="126" customFormat="1" ht="12.75" customHeight="1" x14ac:dyDescent="0.2">
      <c r="A26" s="104"/>
      <c r="B26" s="103" t="s">
        <v>152</v>
      </c>
      <c r="C26" s="398">
        <v>384</v>
      </c>
      <c r="D26" s="398">
        <v>371</v>
      </c>
      <c r="E26" s="398">
        <v>352</v>
      </c>
      <c r="F26" s="398">
        <v>348</v>
      </c>
      <c r="G26" s="398">
        <v>350</v>
      </c>
      <c r="H26" s="398">
        <v>353</v>
      </c>
      <c r="I26" s="398">
        <v>330</v>
      </c>
      <c r="J26" s="398">
        <v>330</v>
      </c>
      <c r="K26" s="398">
        <v>313</v>
      </c>
      <c r="L26" s="398">
        <v>331</v>
      </c>
      <c r="M26" s="398">
        <v>334</v>
      </c>
    </row>
    <row r="27" spans="1:13" s="126" customFormat="1" ht="12.75" customHeight="1" x14ac:dyDescent="0.2">
      <c r="A27" s="104"/>
      <c r="B27" s="103" t="s">
        <v>160</v>
      </c>
      <c r="C27" s="398">
        <v>953</v>
      </c>
      <c r="D27" s="398">
        <v>958</v>
      </c>
      <c r="E27" s="398">
        <v>984</v>
      </c>
      <c r="F27" s="398">
        <v>997</v>
      </c>
      <c r="G27" s="398">
        <v>989</v>
      </c>
      <c r="H27" s="398">
        <v>988</v>
      </c>
      <c r="I27" s="398">
        <v>962</v>
      </c>
      <c r="J27" s="398">
        <v>971</v>
      </c>
      <c r="K27" s="398">
        <v>933</v>
      </c>
      <c r="L27" s="398">
        <v>952</v>
      </c>
      <c r="M27" s="398">
        <v>957</v>
      </c>
    </row>
    <row r="28" spans="1:13" s="126" customFormat="1" ht="12.75" customHeight="1" x14ac:dyDescent="0.2">
      <c r="A28" s="104"/>
      <c r="B28" s="103" t="s">
        <v>153</v>
      </c>
      <c r="C28" s="398">
        <v>333</v>
      </c>
      <c r="D28" s="398">
        <v>339</v>
      </c>
      <c r="E28" s="398">
        <v>346</v>
      </c>
      <c r="F28" s="398">
        <v>355</v>
      </c>
      <c r="G28" s="398">
        <v>359</v>
      </c>
      <c r="H28" s="398">
        <v>372</v>
      </c>
      <c r="I28" s="398">
        <v>344</v>
      </c>
      <c r="J28" s="398">
        <v>346</v>
      </c>
      <c r="K28" s="398">
        <v>343</v>
      </c>
      <c r="L28" s="398">
        <v>351</v>
      </c>
      <c r="M28" s="398">
        <v>364</v>
      </c>
    </row>
    <row r="29" spans="1:13" s="126" customFormat="1" ht="12.75" customHeight="1" x14ac:dyDescent="0.2">
      <c r="A29" s="104"/>
      <c r="B29" s="103" t="s">
        <v>161</v>
      </c>
      <c r="C29" s="398">
        <v>125</v>
      </c>
      <c r="D29" s="398">
        <v>119</v>
      </c>
      <c r="E29" s="398">
        <v>123</v>
      </c>
      <c r="F29" s="398">
        <v>133</v>
      </c>
      <c r="G29" s="398">
        <v>142</v>
      </c>
      <c r="H29" s="398">
        <v>134</v>
      </c>
      <c r="I29" s="398">
        <v>138</v>
      </c>
      <c r="J29" s="398">
        <v>141</v>
      </c>
      <c r="K29" s="398">
        <v>146</v>
      </c>
      <c r="L29" s="398">
        <v>156</v>
      </c>
      <c r="M29" s="398">
        <v>160</v>
      </c>
    </row>
    <row r="30" spans="1:13" s="126" customFormat="1" ht="12.75" customHeight="1" x14ac:dyDescent="0.2">
      <c r="A30" s="104"/>
      <c r="B30" s="103" t="s">
        <v>154</v>
      </c>
      <c r="C30" s="398">
        <v>2361</v>
      </c>
      <c r="D30" s="398">
        <v>2323</v>
      </c>
      <c r="E30" s="398">
        <v>2329</v>
      </c>
      <c r="F30" s="398">
        <v>2337</v>
      </c>
      <c r="G30" s="398">
        <v>2393</v>
      </c>
      <c r="H30" s="398">
        <v>2412</v>
      </c>
      <c r="I30" s="398">
        <v>2338</v>
      </c>
      <c r="J30" s="398">
        <v>2356</v>
      </c>
      <c r="K30" s="398">
        <v>2277</v>
      </c>
      <c r="L30" s="398">
        <v>2361</v>
      </c>
      <c r="M30" s="398">
        <v>2421</v>
      </c>
    </row>
    <row r="31" spans="1:13" s="126" customFormat="1" ht="12.75" customHeight="1" x14ac:dyDescent="0.2">
      <c r="A31" s="104"/>
      <c r="B31" s="103" t="s">
        <v>155</v>
      </c>
      <c r="C31" s="398">
        <v>1045</v>
      </c>
      <c r="D31" s="398">
        <v>1062</v>
      </c>
      <c r="E31" s="398">
        <v>1072</v>
      </c>
      <c r="F31" s="398">
        <v>1068</v>
      </c>
      <c r="G31" s="398">
        <v>1085</v>
      </c>
      <c r="H31" s="398">
        <v>1084</v>
      </c>
      <c r="I31" s="398">
        <v>1039</v>
      </c>
      <c r="J31" s="398">
        <v>1057</v>
      </c>
      <c r="K31" s="398">
        <v>997</v>
      </c>
      <c r="L31" s="398">
        <v>1049</v>
      </c>
      <c r="M31" s="398">
        <v>1048</v>
      </c>
    </row>
    <row r="32" spans="1:13" s="126" customFormat="1" ht="12.75" customHeight="1" x14ac:dyDescent="0.2">
      <c r="A32" s="104"/>
      <c r="B32" s="103" t="s">
        <v>162</v>
      </c>
      <c r="C32" s="398">
        <v>1250</v>
      </c>
      <c r="D32" s="398">
        <v>1309</v>
      </c>
      <c r="E32" s="398">
        <v>1386</v>
      </c>
      <c r="F32" s="398">
        <v>1412</v>
      </c>
      <c r="G32" s="398">
        <v>1468</v>
      </c>
      <c r="H32" s="398">
        <v>1541</v>
      </c>
      <c r="I32" s="398">
        <v>1517</v>
      </c>
      <c r="J32" s="398">
        <v>1553</v>
      </c>
      <c r="K32" s="398">
        <v>1566</v>
      </c>
      <c r="L32" s="398">
        <v>1620</v>
      </c>
      <c r="M32" s="398">
        <v>1701</v>
      </c>
    </row>
    <row r="33" spans="1:13" s="126" customFormat="1" ht="16.5" customHeight="1" x14ac:dyDescent="0.2">
      <c r="A33" s="194" t="s">
        <v>77</v>
      </c>
      <c r="B33" s="306" t="s">
        <v>163</v>
      </c>
      <c r="C33" s="33">
        <v>189</v>
      </c>
      <c r="D33" s="33">
        <v>193</v>
      </c>
      <c r="E33" s="33">
        <v>211</v>
      </c>
      <c r="F33" s="33">
        <v>204</v>
      </c>
      <c r="G33" s="33">
        <v>194</v>
      </c>
      <c r="H33" s="33">
        <v>183</v>
      </c>
      <c r="I33" s="33">
        <v>185</v>
      </c>
      <c r="J33" s="33">
        <v>198</v>
      </c>
      <c r="K33" s="33">
        <v>192</v>
      </c>
      <c r="L33" s="33">
        <v>209</v>
      </c>
      <c r="M33" s="33">
        <v>236</v>
      </c>
    </row>
    <row r="34" spans="1:13" s="126" customFormat="1" ht="12.75" customHeight="1" x14ac:dyDescent="0.2">
      <c r="A34" s="194" t="s">
        <v>78</v>
      </c>
      <c r="B34" s="306" t="s">
        <v>172</v>
      </c>
      <c r="C34" s="33">
        <v>640</v>
      </c>
      <c r="D34" s="33">
        <v>637</v>
      </c>
      <c r="E34" s="33">
        <v>623</v>
      </c>
      <c r="F34" s="33">
        <v>605</v>
      </c>
      <c r="G34" s="33">
        <v>607</v>
      </c>
      <c r="H34" s="33">
        <v>602</v>
      </c>
      <c r="I34" s="33">
        <v>617</v>
      </c>
      <c r="J34" s="33">
        <v>625</v>
      </c>
      <c r="K34" s="33">
        <v>620</v>
      </c>
      <c r="L34" s="33">
        <v>636</v>
      </c>
      <c r="M34" s="33">
        <v>648</v>
      </c>
    </row>
    <row r="35" spans="1:13" s="126" customFormat="1" ht="12.75" customHeight="1" x14ac:dyDescent="0.2">
      <c r="A35" s="194" t="s">
        <v>79</v>
      </c>
      <c r="B35" s="306" t="s">
        <v>80</v>
      </c>
      <c r="C35" s="33">
        <v>27952</v>
      </c>
      <c r="D35" s="33">
        <v>27621</v>
      </c>
      <c r="E35" s="33">
        <v>27400</v>
      </c>
      <c r="F35" s="33">
        <v>27945</v>
      </c>
      <c r="G35" s="33">
        <v>28669</v>
      </c>
      <c r="H35" s="33">
        <v>29662</v>
      </c>
      <c r="I35" s="33">
        <v>30134</v>
      </c>
      <c r="J35" s="33">
        <v>31394</v>
      </c>
      <c r="K35" s="33">
        <v>31375</v>
      </c>
      <c r="L35" s="33">
        <v>33643</v>
      </c>
      <c r="M35" s="33">
        <v>35137</v>
      </c>
    </row>
    <row r="36" spans="1:13" s="126" customFormat="1" ht="12.75" customHeight="1" x14ac:dyDescent="0.2">
      <c r="A36" s="194" t="s">
        <v>81</v>
      </c>
      <c r="B36" s="306" t="s">
        <v>173</v>
      </c>
      <c r="C36" s="33">
        <v>73629</v>
      </c>
      <c r="D36" s="33">
        <v>74208</v>
      </c>
      <c r="E36" s="33">
        <v>74441</v>
      </c>
      <c r="F36" s="33">
        <v>74332</v>
      </c>
      <c r="G36" s="33">
        <v>73637</v>
      </c>
      <c r="H36" s="33">
        <v>73191</v>
      </c>
      <c r="I36" s="33">
        <v>69985</v>
      </c>
      <c r="J36" s="33">
        <v>69568</v>
      </c>
      <c r="K36" s="33">
        <v>67802</v>
      </c>
      <c r="L36" s="33">
        <v>69554</v>
      </c>
      <c r="M36" s="33">
        <v>69619</v>
      </c>
    </row>
    <row r="37" spans="1:13" s="126" customFormat="1" ht="12.75" customHeight="1" x14ac:dyDescent="0.2">
      <c r="A37" s="194" t="s">
        <v>54</v>
      </c>
      <c r="B37" s="306" t="s">
        <v>94</v>
      </c>
      <c r="C37" s="33">
        <v>10641</v>
      </c>
      <c r="D37" s="33">
        <v>10632</v>
      </c>
      <c r="E37" s="33">
        <v>10537</v>
      </c>
      <c r="F37" s="33">
        <v>10462</v>
      </c>
      <c r="G37" s="33">
        <v>10490</v>
      </c>
      <c r="H37" s="33">
        <v>10497</v>
      </c>
      <c r="I37" s="33">
        <v>10339</v>
      </c>
      <c r="J37" s="33">
        <v>10288</v>
      </c>
      <c r="K37" s="33">
        <v>9821</v>
      </c>
      <c r="L37" s="33">
        <v>10445</v>
      </c>
      <c r="M37" s="33">
        <v>11013</v>
      </c>
    </row>
    <row r="38" spans="1:13" s="126" customFormat="1" ht="12.75" customHeight="1" x14ac:dyDescent="0.2">
      <c r="A38" s="194" t="s">
        <v>10</v>
      </c>
      <c r="B38" s="306" t="s">
        <v>164</v>
      </c>
      <c r="C38" s="33">
        <v>30313</v>
      </c>
      <c r="D38" s="33">
        <v>31162</v>
      </c>
      <c r="E38" s="33">
        <v>32218</v>
      </c>
      <c r="F38" s="33">
        <v>33270</v>
      </c>
      <c r="G38" s="33">
        <v>34159</v>
      </c>
      <c r="H38" s="33">
        <v>34949</v>
      </c>
      <c r="I38" s="33">
        <v>33798</v>
      </c>
      <c r="J38" s="33">
        <v>33300</v>
      </c>
      <c r="K38" s="33">
        <v>32645</v>
      </c>
      <c r="L38" s="33">
        <v>34416</v>
      </c>
      <c r="M38" s="33">
        <v>35628</v>
      </c>
    </row>
    <row r="39" spans="1:13" s="126" customFormat="1" ht="12.75" customHeight="1" x14ac:dyDescent="0.2">
      <c r="A39" s="194" t="s">
        <v>82</v>
      </c>
      <c r="B39" s="306" t="s">
        <v>170</v>
      </c>
      <c r="C39" s="33">
        <v>4362</v>
      </c>
      <c r="D39" s="33">
        <v>4637</v>
      </c>
      <c r="E39" s="33">
        <v>4749</v>
      </c>
      <c r="F39" s="33">
        <v>4883</v>
      </c>
      <c r="G39" s="33">
        <v>5130</v>
      </c>
      <c r="H39" s="33">
        <v>5304</v>
      </c>
      <c r="I39" s="33">
        <v>5356</v>
      </c>
      <c r="J39" s="33">
        <v>5633</v>
      </c>
      <c r="K39" s="33">
        <v>5723</v>
      </c>
      <c r="L39" s="33">
        <v>6314</v>
      </c>
      <c r="M39" s="33">
        <v>6698</v>
      </c>
    </row>
    <row r="40" spans="1:13" s="126" customFormat="1" ht="12.75" customHeight="1" x14ac:dyDescent="0.2">
      <c r="A40" s="194" t="s">
        <v>83</v>
      </c>
      <c r="B40" s="306" t="s">
        <v>165</v>
      </c>
      <c r="C40" s="33">
        <v>3582</v>
      </c>
      <c r="D40" s="33">
        <v>3675</v>
      </c>
      <c r="E40" s="33">
        <v>3674</v>
      </c>
      <c r="F40" s="33">
        <v>3659</v>
      </c>
      <c r="G40" s="33">
        <v>3692</v>
      </c>
      <c r="H40" s="33">
        <v>3685</v>
      </c>
      <c r="I40" s="33">
        <v>3647</v>
      </c>
      <c r="J40" s="33">
        <v>3710</v>
      </c>
      <c r="K40" s="33">
        <v>3599</v>
      </c>
      <c r="L40" s="33">
        <v>3755</v>
      </c>
      <c r="M40" s="33">
        <v>3781</v>
      </c>
    </row>
    <row r="41" spans="1:13" s="126" customFormat="1" ht="12.75" customHeight="1" x14ac:dyDescent="0.2">
      <c r="A41" s="194" t="s">
        <v>84</v>
      </c>
      <c r="B41" s="306" t="s">
        <v>104</v>
      </c>
      <c r="C41" s="33">
        <v>6033</v>
      </c>
      <c r="D41" s="33">
        <v>6325</v>
      </c>
      <c r="E41" s="33">
        <v>6641</v>
      </c>
      <c r="F41" s="33">
        <v>7069</v>
      </c>
      <c r="G41" s="33">
        <v>7649</v>
      </c>
      <c r="H41" s="33">
        <v>8416</v>
      </c>
      <c r="I41" s="33">
        <v>8804</v>
      </c>
      <c r="J41" s="33">
        <v>9411</v>
      </c>
      <c r="K41" s="33">
        <v>9635</v>
      </c>
      <c r="L41" s="33">
        <v>10313</v>
      </c>
      <c r="M41" s="33">
        <v>11022</v>
      </c>
    </row>
    <row r="42" spans="1:13" s="126" customFormat="1" ht="12.75" customHeight="1" x14ac:dyDescent="0.2">
      <c r="A42" s="194" t="s">
        <v>55</v>
      </c>
      <c r="B42" s="306" t="s">
        <v>174</v>
      </c>
      <c r="C42" s="33">
        <v>20799</v>
      </c>
      <c r="D42" s="33">
        <v>21426</v>
      </c>
      <c r="E42" s="33">
        <v>21717</v>
      </c>
      <c r="F42" s="33">
        <v>22039</v>
      </c>
      <c r="G42" s="33">
        <v>22524</v>
      </c>
      <c r="H42" s="33">
        <v>23187</v>
      </c>
      <c r="I42" s="33">
        <v>22977</v>
      </c>
      <c r="J42" s="33">
        <v>23504</v>
      </c>
      <c r="K42" s="33">
        <v>23335</v>
      </c>
      <c r="L42" s="33">
        <v>24442</v>
      </c>
      <c r="M42" s="33">
        <v>25202</v>
      </c>
    </row>
    <row r="43" spans="1:13" s="126" customFormat="1" ht="12.75" customHeight="1" x14ac:dyDescent="0.2">
      <c r="A43" s="194" t="s">
        <v>86</v>
      </c>
      <c r="B43" s="306" t="s">
        <v>168</v>
      </c>
      <c r="C43" s="33">
        <v>7258</v>
      </c>
      <c r="D43" s="33">
        <v>7438</v>
      </c>
      <c r="E43" s="33">
        <v>7568</v>
      </c>
      <c r="F43" s="33">
        <v>7855</v>
      </c>
      <c r="G43" s="33">
        <v>7959</v>
      </c>
      <c r="H43" s="33">
        <v>7811</v>
      </c>
      <c r="I43" s="33">
        <v>7970</v>
      </c>
      <c r="J43" s="33">
        <v>8005</v>
      </c>
      <c r="K43" s="33">
        <v>7640</v>
      </c>
      <c r="L43" s="33">
        <v>8560</v>
      </c>
      <c r="M43" s="33">
        <v>8903</v>
      </c>
    </row>
    <row r="44" spans="1:13" s="126" customFormat="1" ht="12.75" customHeight="1" x14ac:dyDescent="0.2">
      <c r="A44" s="194" t="s">
        <v>87</v>
      </c>
      <c r="B44" s="306" t="s">
        <v>169</v>
      </c>
      <c r="C44" s="33">
        <v>586</v>
      </c>
      <c r="D44" s="33">
        <v>599</v>
      </c>
      <c r="E44" s="33">
        <v>596</v>
      </c>
      <c r="F44" s="33">
        <v>560</v>
      </c>
      <c r="G44" s="33">
        <v>559</v>
      </c>
      <c r="H44" s="33">
        <v>564</v>
      </c>
      <c r="I44" s="33">
        <v>546</v>
      </c>
      <c r="J44" s="33">
        <v>558</v>
      </c>
      <c r="K44" s="33">
        <v>517</v>
      </c>
      <c r="L44" s="33">
        <v>520</v>
      </c>
      <c r="M44" s="33">
        <v>534</v>
      </c>
    </row>
    <row r="45" spans="1:13" s="126" customFormat="1" ht="12.75" customHeight="1" x14ac:dyDescent="0.2">
      <c r="A45" s="194" t="s">
        <v>95</v>
      </c>
      <c r="B45" s="306" t="s">
        <v>85</v>
      </c>
      <c r="C45" s="33">
        <v>3602</v>
      </c>
      <c r="D45" s="33">
        <v>3802</v>
      </c>
      <c r="E45" s="33">
        <v>3857</v>
      </c>
      <c r="F45" s="33">
        <v>3829</v>
      </c>
      <c r="G45" s="33">
        <v>3817</v>
      </c>
      <c r="H45" s="33">
        <v>3764</v>
      </c>
      <c r="I45" s="33">
        <v>3671</v>
      </c>
      <c r="J45" s="33">
        <v>3680</v>
      </c>
      <c r="K45" s="33">
        <v>3577</v>
      </c>
      <c r="L45" s="33">
        <v>3747</v>
      </c>
      <c r="M45" s="33">
        <v>3850</v>
      </c>
    </row>
    <row r="46" spans="1:13" s="126" customFormat="1" ht="12.75" customHeight="1" x14ac:dyDescent="0.2">
      <c r="A46" s="194" t="s">
        <v>88</v>
      </c>
      <c r="B46" s="306" t="s">
        <v>140</v>
      </c>
      <c r="C46" s="33">
        <v>14586</v>
      </c>
      <c r="D46" s="33">
        <v>14787</v>
      </c>
      <c r="E46" s="33">
        <v>15110</v>
      </c>
      <c r="F46" s="33">
        <v>15253</v>
      </c>
      <c r="G46" s="33">
        <v>15453</v>
      </c>
      <c r="H46" s="33">
        <v>15499</v>
      </c>
      <c r="I46" s="33">
        <v>15300</v>
      </c>
      <c r="J46" s="33">
        <v>15658</v>
      </c>
      <c r="K46" s="33">
        <v>15268</v>
      </c>
      <c r="L46" s="33">
        <v>16093</v>
      </c>
      <c r="M46" s="33">
        <v>16702</v>
      </c>
    </row>
    <row r="47" spans="1:13" s="126" customFormat="1" ht="12.75" customHeight="1" x14ac:dyDescent="0.2">
      <c r="A47" s="194" t="s">
        <v>96</v>
      </c>
      <c r="B47" s="306" t="s">
        <v>166</v>
      </c>
      <c r="C47" s="33">
        <v>2849</v>
      </c>
      <c r="D47" s="33">
        <v>3087</v>
      </c>
      <c r="E47" s="33">
        <v>3213</v>
      </c>
      <c r="F47" s="33">
        <v>3351</v>
      </c>
      <c r="G47" s="33">
        <v>3605</v>
      </c>
      <c r="H47" s="33">
        <v>3886</v>
      </c>
      <c r="I47" s="33">
        <v>3917</v>
      </c>
      <c r="J47" s="33">
        <v>3922</v>
      </c>
      <c r="K47" s="33">
        <v>3932</v>
      </c>
      <c r="L47" s="33">
        <v>4293</v>
      </c>
      <c r="M47" s="33">
        <v>4544</v>
      </c>
    </row>
    <row r="48" spans="1:13" ht="12.75" customHeight="1" x14ac:dyDescent="0.2">
      <c r="A48" s="194" t="s">
        <v>97</v>
      </c>
      <c r="B48" s="306" t="s">
        <v>105</v>
      </c>
      <c r="C48" s="33">
        <v>13201</v>
      </c>
      <c r="D48" s="33">
        <v>13415</v>
      </c>
      <c r="E48" s="33">
        <v>13491</v>
      </c>
      <c r="F48" s="33">
        <v>13431</v>
      </c>
      <c r="G48" s="33">
        <v>13330</v>
      </c>
      <c r="H48" s="33">
        <v>13348</v>
      </c>
      <c r="I48" s="33">
        <v>12528</v>
      </c>
      <c r="J48" s="33">
        <v>12260</v>
      </c>
      <c r="K48" s="33">
        <v>11606</v>
      </c>
      <c r="L48" s="33">
        <v>12060</v>
      </c>
      <c r="M48" s="33">
        <v>11864</v>
      </c>
    </row>
    <row r="49" spans="1:13" ht="12.75" customHeight="1" x14ac:dyDescent="0.2">
      <c r="A49" s="36" t="s">
        <v>98</v>
      </c>
      <c r="B49" s="37" t="s">
        <v>167</v>
      </c>
      <c r="C49" s="399">
        <v>11</v>
      </c>
      <c r="D49" s="399">
        <v>15</v>
      </c>
      <c r="E49" s="399">
        <v>13</v>
      </c>
      <c r="F49" s="399">
        <v>16</v>
      </c>
      <c r="G49" s="399">
        <v>13</v>
      </c>
      <c r="H49" s="399">
        <v>14</v>
      </c>
      <c r="I49" s="399">
        <v>15</v>
      </c>
      <c r="J49" s="399">
        <v>17</v>
      </c>
      <c r="K49" s="399">
        <v>16</v>
      </c>
      <c r="L49" s="399">
        <v>15</v>
      </c>
      <c r="M49" s="399">
        <v>16</v>
      </c>
    </row>
    <row r="50" spans="1:13" ht="15" customHeight="1" x14ac:dyDescent="0.2">
      <c r="A50" s="21" t="s">
        <v>138</v>
      </c>
      <c r="B50" s="10"/>
      <c r="C50" s="186"/>
      <c r="D50" s="186"/>
      <c r="E50" s="186"/>
      <c r="F50" s="186"/>
      <c r="G50" s="186"/>
      <c r="H50" s="186"/>
      <c r="I50" s="186"/>
      <c r="J50" s="186"/>
      <c r="K50" s="186"/>
      <c r="L50" s="186"/>
      <c r="M50" s="186"/>
    </row>
    <row r="51" spans="1:13" ht="19.5" customHeight="1" x14ac:dyDescent="0.2">
      <c r="B51" s="195"/>
    </row>
  </sheetData>
  <mergeCells count="1">
    <mergeCell ref="A1:M1"/>
  </mergeCells>
  <phoneticPr fontId="17" type="noConversion"/>
  <conditionalFormatting sqref="C4:D4 E2:E3 E51:E1048576 C5:H49">
    <cfRule type="cellIs" dxfId="1291" priority="52" operator="equal">
      <formula>0</formula>
    </cfRule>
  </conditionalFormatting>
  <conditionalFormatting sqref="C2:D3 C51:D1048576">
    <cfRule type="cellIs" dxfId="1290" priority="51" operator="equal">
      <formula>0</formula>
    </cfRule>
  </conditionalFormatting>
  <conditionalFormatting sqref="E4">
    <cfRule type="cellIs" dxfId="1289" priority="43" operator="equal">
      <formula>0</formula>
    </cfRule>
  </conditionalFormatting>
  <conditionalFormatting sqref="H4">
    <cfRule type="cellIs" dxfId="1288" priority="34" operator="equal">
      <formula>0</formula>
    </cfRule>
  </conditionalFormatting>
  <conditionalFormatting sqref="H2:H3 H51:H1048576">
    <cfRule type="cellIs" dxfId="1287" priority="35" operator="equal">
      <formula>0</formula>
    </cfRule>
  </conditionalFormatting>
  <conditionalFormatting sqref="F4">
    <cfRule type="cellIs" dxfId="1286" priority="32" operator="equal">
      <formula>0</formula>
    </cfRule>
  </conditionalFormatting>
  <conditionalFormatting sqref="F2:F3 F51:F1048576">
    <cfRule type="cellIs" dxfId="1285" priority="33" operator="equal">
      <formula>0</formula>
    </cfRule>
  </conditionalFormatting>
  <conditionalFormatting sqref="G4">
    <cfRule type="cellIs" dxfId="1284" priority="29" operator="equal">
      <formula>0</formula>
    </cfRule>
  </conditionalFormatting>
  <conditionalFormatting sqref="G2:G3 G51:G1048576">
    <cfRule type="cellIs" dxfId="1283" priority="30" operator="equal">
      <formula>0</formula>
    </cfRule>
  </conditionalFormatting>
  <conditionalFormatting sqref="I4">
    <cfRule type="cellIs" dxfId="1282" priority="26" operator="equal">
      <formula>0</formula>
    </cfRule>
  </conditionalFormatting>
  <conditionalFormatting sqref="I5:I49">
    <cfRule type="cellIs" dxfId="1281" priority="28" operator="equal">
      <formula>0</formula>
    </cfRule>
  </conditionalFormatting>
  <conditionalFormatting sqref="I2:I3 I51:I1048576">
    <cfRule type="cellIs" dxfId="1280" priority="27" operator="equal">
      <formula>0</formula>
    </cfRule>
  </conditionalFormatting>
  <conditionalFormatting sqref="J4">
    <cfRule type="cellIs" dxfId="1279" priority="23" operator="equal">
      <formula>0</formula>
    </cfRule>
  </conditionalFormatting>
  <conditionalFormatting sqref="J5:J49">
    <cfRule type="cellIs" dxfId="1278" priority="25" operator="equal">
      <formula>0</formula>
    </cfRule>
  </conditionalFormatting>
  <conditionalFormatting sqref="J2:J3 J51:J1048576">
    <cfRule type="cellIs" dxfId="1277" priority="24" operator="equal">
      <formula>0</formula>
    </cfRule>
  </conditionalFormatting>
  <conditionalFormatting sqref="K4">
    <cfRule type="cellIs" dxfId="1276" priority="14" operator="equal">
      <formula>0</formula>
    </cfRule>
  </conditionalFormatting>
  <conditionalFormatting sqref="K5:K49">
    <cfRule type="cellIs" dxfId="1275" priority="16" operator="equal">
      <formula>0</formula>
    </cfRule>
  </conditionalFormatting>
  <conditionalFormatting sqref="K2:K3 K51:K1048576">
    <cfRule type="cellIs" dxfId="1274" priority="15" operator="equal">
      <formula>0</formula>
    </cfRule>
  </conditionalFormatting>
  <conditionalFormatting sqref="L4">
    <cfRule type="cellIs" dxfId="1273" priority="10" operator="equal">
      <formula>0</formula>
    </cfRule>
  </conditionalFormatting>
  <conditionalFormatting sqref="L5:L49">
    <cfRule type="cellIs" dxfId="1272" priority="12" operator="equal">
      <formula>0</formula>
    </cfRule>
  </conditionalFormatting>
  <conditionalFormatting sqref="L2:L3 L51:L1048576">
    <cfRule type="cellIs" dxfId="1271" priority="11" operator="equal">
      <formula>0</formula>
    </cfRule>
  </conditionalFormatting>
  <conditionalFormatting sqref="M4">
    <cfRule type="cellIs" dxfId="1270" priority="1" operator="equal">
      <formula>0</formula>
    </cfRule>
  </conditionalFormatting>
  <conditionalFormatting sqref="M5:M49">
    <cfRule type="cellIs" dxfId="1269" priority="3" operator="equal">
      <formula>0</formula>
    </cfRule>
  </conditionalFormatting>
  <conditionalFormatting sqref="M2:M3 M51:M1048576">
    <cfRule type="cellIs" dxfId="1268" priority="2" operator="equal">
      <formula>0</formula>
    </cfRule>
  </conditionalFormatting>
  <printOptions horizontalCentered="1"/>
  <pageMargins left="0.27559055118110237" right="0.27559055118110237" top="1.7716535433070868" bottom="0.47244094488188981" header="0.19685039370078741" footer="0.19685039370078741"/>
  <pageSetup paperSize="9" scale="96" orientation="portrait" r:id="rId1"/>
  <headerFooter>
    <oddHeader>&amp;C&amp;G</oddHeader>
  </headerFooter>
  <drawing r:id="rId2"/>
  <legacyDrawingHF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olha4">
    <tabColor indexed="24"/>
    <pageSetUpPr fitToPage="1"/>
  </sheetPr>
  <dimension ref="A1:L18"/>
  <sheetViews>
    <sheetView showGridLines="0" workbookViewId="0">
      <selection sqref="A1:L1"/>
    </sheetView>
  </sheetViews>
  <sheetFormatPr defaultColWidth="9.140625" defaultRowHeight="11.25" x14ac:dyDescent="0.2"/>
  <cols>
    <col min="1" max="1" width="17.140625" style="8" customWidth="1"/>
    <col min="2" max="12" width="7.5703125" style="29" customWidth="1"/>
    <col min="13" max="13" width="5.85546875" style="8" bestFit="1" customWidth="1"/>
    <col min="14" max="16384" width="9.140625" style="8"/>
  </cols>
  <sheetData>
    <row r="1" spans="1:12" s="23" customFormat="1" ht="28.5" customHeight="1" x14ac:dyDescent="0.2">
      <c r="A1" s="469" t="s">
        <v>191</v>
      </c>
      <c r="B1" s="469"/>
      <c r="C1" s="469"/>
      <c r="D1" s="469"/>
      <c r="E1" s="469"/>
      <c r="F1" s="469"/>
      <c r="G1" s="469"/>
      <c r="H1" s="469"/>
      <c r="I1" s="469"/>
      <c r="J1" s="469"/>
      <c r="K1" s="469"/>
      <c r="L1" s="469"/>
    </row>
    <row r="2" spans="1:12" ht="15" customHeight="1" x14ac:dyDescent="0.2">
      <c r="A2" s="149"/>
      <c r="B2" s="149"/>
      <c r="C2" s="149"/>
      <c r="D2" s="149"/>
      <c r="E2" s="149"/>
      <c r="F2" s="149"/>
      <c r="G2" s="149"/>
      <c r="H2" s="149"/>
      <c r="I2" s="149"/>
      <c r="J2" s="149"/>
      <c r="K2" s="149"/>
      <c r="L2" s="149"/>
    </row>
    <row r="3" spans="1:12" ht="15" customHeight="1" x14ac:dyDescent="0.2">
      <c r="A3" s="205" t="s">
        <v>14</v>
      </c>
      <c r="B3" s="149"/>
      <c r="C3" s="149"/>
      <c r="D3" s="149"/>
      <c r="E3" s="149"/>
      <c r="F3" s="149"/>
      <c r="G3" s="149"/>
      <c r="H3" s="149"/>
      <c r="I3" s="149"/>
      <c r="J3" s="149"/>
      <c r="K3" s="149"/>
      <c r="L3" s="149"/>
    </row>
    <row r="4" spans="1:12" ht="28.5" customHeight="1" thickBot="1" x14ac:dyDescent="0.25">
      <c r="A4" s="163"/>
      <c r="B4" s="163">
        <v>2013</v>
      </c>
      <c r="C4" s="163">
        <v>2014</v>
      </c>
      <c r="D4" s="163">
        <v>2015</v>
      </c>
      <c r="E4" s="163">
        <v>2016</v>
      </c>
      <c r="F4" s="163">
        <v>2017</v>
      </c>
      <c r="G4" s="163">
        <v>2018</v>
      </c>
      <c r="H4" s="163">
        <v>2019</v>
      </c>
      <c r="I4" s="163">
        <v>2020</v>
      </c>
      <c r="J4" s="163">
        <v>2021</v>
      </c>
      <c r="K4" s="163">
        <v>2022</v>
      </c>
      <c r="L4" s="163">
        <v>2023</v>
      </c>
    </row>
    <row r="5" spans="1:12" ht="20.25" customHeight="1" thickTop="1" x14ac:dyDescent="0.2">
      <c r="A5" s="210" t="s">
        <v>12</v>
      </c>
      <c r="B5" s="400">
        <v>265860</v>
      </c>
      <c r="C5" s="400">
        <v>270181</v>
      </c>
      <c r="D5" s="400">
        <v>273060</v>
      </c>
      <c r="E5" s="400">
        <v>276332</v>
      </c>
      <c r="F5" s="400">
        <v>279191</v>
      </c>
      <c r="G5" s="400">
        <v>282236</v>
      </c>
      <c r="H5" s="400">
        <v>275751</v>
      </c>
      <c r="I5" s="400">
        <v>277641</v>
      </c>
      <c r="J5" s="400">
        <v>271806</v>
      </c>
      <c r="K5" s="400">
        <v>284860</v>
      </c>
      <c r="L5" s="400">
        <v>291252</v>
      </c>
    </row>
    <row r="6" spans="1:12" ht="20.25" customHeight="1" x14ac:dyDescent="0.2">
      <c r="A6" s="161" t="s">
        <v>33</v>
      </c>
      <c r="B6" s="401">
        <v>181486</v>
      </c>
      <c r="C6" s="401">
        <v>183708</v>
      </c>
      <c r="D6" s="401">
        <v>184117</v>
      </c>
      <c r="E6" s="401">
        <v>184891</v>
      </c>
      <c r="F6" s="401">
        <v>184468</v>
      </c>
      <c r="G6" s="401">
        <v>184590</v>
      </c>
      <c r="H6" s="401">
        <v>177502</v>
      </c>
      <c r="I6" s="401">
        <v>180016</v>
      </c>
      <c r="J6" s="401">
        <v>174874</v>
      </c>
      <c r="K6" s="401">
        <v>181535</v>
      </c>
      <c r="L6" s="401">
        <v>184032</v>
      </c>
    </row>
    <row r="7" spans="1:12" ht="15" customHeight="1" x14ac:dyDescent="0.2">
      <c r="A7" s="161" t="s">
        <v>34</v>
      </c>
      <c r="B7" s="401">
        <v>44774</v>
      </c>
      <c r="C7" s="401">
        <v>45735</v>
      </c>
      <c r="D7" s="401">
        <v>46893</v>
      </c>
      <c r="E7" s="401">
        <v>48126</v>
      </c>
      <c r="F7" s="401">
        <v>49422</v>
      </c>
      <c r="G7" s="401">
        <v>50470</v>
      </c>
      <c r="H7" s="401">
        <v>50421</v>
      </c>
      <c r="I7" s="401">
        <v>50026</v>
      </c>
      <c r="J7" s="401">
        <v>49427</v>
      </c>
      <c r="K7" s="401">
        <v>52248</v>
      </c>
      <c r="L7" s="401">
        <v>53724</v>
      </c>
    </row>
    <row r="8" spans="1:12" ht="15" customHeight="1" x14ac:dyDescent="0.2">
      <c r="A8" s="161" t="s">
        <v>35</v>
      </c>
      <c r="B8" s="401">
        <v>20254</v>
      </c>
      <c r="C8" s="401">
        <v>20894</v>
      </c>
      <c r="D8" s="401">
        <v>21666</v>
      </c>
      <c r="E8" s="401">
        <v>22135</v>
      </c>
      <c r="F8" s="401">
        <v>23259</v>
      </c>
      <c r="G8" s="401">
        <v>24296</v>
      </c>
      <c r="H8" s="401">
        <v>24600</v>
      </c>
      <c r="I8" s="401">
        <v>24208</v>
      </c>
      <c r="J8" s="401">
        <v>24150</v>
      </c>
      <c r="K8" s="401">
        <v>25798</v>
      </c>
      <c r="L8" s="401">
        <v>26941</v>
      </c>
    </row>
    <row r="9" spans="1:12" ht="15" customHeight="1" x14ac:dyDescent="0.2">
      <c r="A9" s="161" t="s">
        <v>36</v>
      </c>
      <c r="B9" s="401">
        <v>11687</v>
      </c>
      <c r="C9" s="401">
        <v>12067</v>
      </c>
      <c r="D9" s="401">
        <v>12480</v>
      </c>
      <c r="E9" s="401">
        <v>12961</v>
      </c>
      <c r="F9" s="401">
        <v>13502</v>
      </c>
      <c r="G9" s="401">
        <v>14010</v>
      </c>
      <c r="H9" s="401">
        <v>14160</v>
      </c>
      <c r="I9" s="401">
        <v>14026</v>
      </c>
      <c r="J9" s="401">
        <v>14098</v>
      </c>
      <c r="K9" s="401">
        <v>15272</v>
      </c>
      <c r="L9" s="401">
        <v>16091</v>
      </c>
    </row>
    <row r="10" spans="1:12" ht="15" customHeight="1" x14ac:dyDescent="0.2">
      <c r="A10" s="161" t="s">
        <v>37</v>
      </c>
      <c r="B10" s="401">
        <v>3554</v>
      </c>
      <c r="C10" s="401">
        <v>3638</v>
      </c>
      <c r="D10" s="401">
        <v>3751</v>
      </c>
      <c r="E10" s="401">
        <v>3911</v>
      </c>
      <c r="F10" s="401">
        <v>4102</v>
      </c>
      <c r="G10" s="401">
        <v>4255</v>
      </c>
      <c r="H10" s="401">
        <v>4363</v>
      </c>
      <c r="I10" s="401">
        <v>4318</v>
      </c>
      <c r="J10" s="401">
        <v>4365</v>
      </c>
      <c r="K10" s="401">
        <v>4808</v>
      </c>
      <c r="L10" s="401">
        <v>5062</v>
      </c>
    </row>
    <row r="11" spans="1:12" ht="15" customHeight="1" x14ac:dyDescent="0.2">
      <c r="A11" s="161" t="s">
        <v>38</v>
      </c>
      <c r="B11" s="401">
        <v>1084</v>
      </c>
      <c r="C11" s="401">
        <v>1128</v>
      </c>
      <c r="D11" s="401">
        <v>1158</v>
      </c>
      <c r="E11" s="401">
        <v>1196</v>
      </c>
      <c r="F11" s="401">
        <v>1276</v>
      </c>
      <c r="G11" s="401">
        <v>1343</v>
      </c>
      <c r="H11" s="401">
        <v>1340</v>
      </c>
      <c r="I11" s="401">
        <v>1304</v>
      </c>
      <c r="J11" s="401">
        <v>1387</v>
      </c>
      <c r="K11" s="401">
        <v>1481</v>
      </c>
      <c r="L11" s="401">
        <v>1536</v>
      </c>
    </row>
    <row r="12" spans="1:12" ht="15" customHeight="1" x14ac:dyDescent="0.2">
      <c r="A12" s="161" t="s">
        <v>39</v>
      </c>
      <c r="B12" s="401">
        <v>541</v>
      </c>
      <c r="C12" s="401">
        <v>530</v>
      </c>
      <c r="D12" s="401">
        <v>531</v>
      </c>
      <c r="E12" s="401">
        <v>558</v>
      </c>
      <c r="F12" s="401">
        <v>569</v>
      </c>
      <c r="G12" s="401">
        <v>599</v>
      </c>
      <c r="H12" s="401">
        <v>611</v>
      </c>
      <c r="I12" s="401">
        <v>595</v>
      </c>
      <c r="J12" s="401">
        <v>608</v>
      </c>
      <c r="K12" s="401">
        <v>665</v>
      </c>
      <c r="L12" s="401">
        <v>715</v>
      </c>
    </row>
    <row r="13" spans="1:12" ht="15" customHeight="1" x14ac:dyDescent="0.2">
      <c r="A13" s="161" t="s">
        <v>40</v>
      </c>
      <c r="B13" s="401">
        <v>261</v>
      </c>
      <c r="C13" s="401">
        <v>300</v>
      </c>
      <c r="D13" s="401">
        <v>309</v>
      </c>
      <c r="E13" s="401">
        <v>316</v>
      </c>
      <c r="F13" s="401">
        <v>324</v>
      </c>
      <c r="G13" s="401">
        <v>363</v>
      </c>
      <c r="H13" s="401">
        <v>365</v>
      </c>
      <c r="I13" s="401">
        <v>349</v>
      </c>
      <c r="J13" s="401">
        <v>368</v>
      </c>
      <c r="K13" s="401">
        <v>394</v>
      </c>
      <c r="L13" s="401">
        <v>403</v>
      </c>
    </row>
    <row r="14" spans="1:12" ht="15" customHeight="1" x14ac:dyDescent="0.2">
      <c r="A14" s="161" t="s">
        <v>41</v>
      </c>
      <c r="B14" s="401">
        <v>463</v>
      </c>
      <c r="C14" s="401">
        <v>462</v>
      </c>
      <c r="D14" s="401">
        <v>483</v>
      </c>
      <c r="E14" s="401">
        <v>516</v>
      </c>
      <c r="F14" s="401">
        <v>560</v>
      </c>
      <c r="G14" s="401">
        <v>582</v>
      </c>
      <c r="H14" s="401">
        <v>600</v>
      </c>
      <c r="I14" s="401">
        <v>570</v>
      </c>
      <c r="J14" s="401">
        <v>581</v>
      </c>
      <c r="K14" s="401">
        <v>633</v>
      </c>
      <c r="L14" s="401">
        <v>703</v>
      </c>
    </row>
    <row r="15" spans="1:12" ht="15" customHeight="1" x14ac:dyDescent="0.2">
      <c r="A15" s="161" t="s">
        <v>42</v>
      </c>
      <c r="B15" s="401">
        <v>180</v>
      </c>
      <c r="C15" s="401">
        <v>190</v>
      </c>
      <c r="D15" s="401">
        <v>206</v>
      </c>
      <c r="E15" s="401">
        <v>221</v>
      </c>
      <c r="F15" s="401">
        <v>219</v>
      </c>
      <c r="G15" s="401">
        <v>239</v>
      </c>
      <c r="H15" s="401">
        <v>265</v>
      </c>
      <c r="I15" s="401">
        <v>258</v>
      </c>
      <c r="J15" s="401">
        <v>248</v>
      </c>
      <c r="K15" s="401">
        <v>282</v>
      </c>
      <c r="L15" s="401">
        <v>296</v>
      </c>
    </row>
    <row r="16" spans="1:12" ht="15" customHeight="1" x14ac:dyDescent="0.2">
      <c r="A16" s="206" t="s">
        <v>141</v>
      </c>
      <c r="B16" s="402">
        <v>155</v>
      </c>
      <c r="C16" s="402">
        <v>161</v>
      </c>
      <c r="D16" s="402">
        <v>158</v>
      </c>
      <c r="E16" s="402">
        <v>165</v>
      </c>
      <c r="F16" s="402">
        <v>179</v>
      </c>
      <c r="G16" s="402">
        <v>190</v>
      </c>
      <c r="H16" s="402">
        <v>190</v>
      </c>
      <c r="I16" s="402">
        <v>191</v>
      </c>
      <c r="J16" s="402">
        <v>204</v>
      </c>
      <c r="K16" s="402">
        <v>221</v>
      </c>
      <c r="L16" s="402">
        <v>231</v>
      </c>
    </row>
    <row r="17" spans="1:12" ht="15" customHeight="1" x14ac:dyDescent="0.2">
      <c r="A17" s="161" t="s">
        <v>198</v>
      </c>
      <c r="B17" s="164"/>
      <c r="C17" s="164"/>
      <c r="D17" s="164"/>
      <c r="E17" s="164"/>
      <c r="F17" s="164"/>
      <c r="G17" s="164"/>
      <c r="H17" s="164"/>
      <c r="I17" s="164"/>
      <c r="J17" s="164"/>
      <c r="K17" s="164"/>
      <c r="L17" s="164"/>
    </row>
    <row r="18" spans="1:12" s="4" customFormat="1" ht="13.5" customHeight="1" x14ac:dyDescent="0.2">
      <c r="A18" s="207" t="s">
        <v>137</v>
      </c>
      <c r="B18" s="164"/>
      <c r="C18" s="164"/>
      <c r="D18" s="164"/>
      <c r="E18" s="164"/>
      <c r="F18" s="164"/>
      <c r="G18" s="164"/>
      <c r="H18" s="164"/>
      <c r="I18" s="164"/>
      <c r="J18" s="164"/>
      <c r="K18" s="164"/>
      <c r="L18" s="164"/>
    </row>
  </sheetData>
  <mergeCells count="1">
    <mergeCell ref="A1:L1"/>
  </mergeCells>
  <phoneticPr fontId="17" type="noConversion"/>
  <conditionalFormatting sqref="B17:D18 G17:G18 B5:G16">
    <cfRule type="cellIs" dxfId="1267" priority="32" operator="equal">
      <formula>0</formula>
    </cfRule>
  </conditionalFormatting>
  <conditionalFormatting sqref="E17:E18">
    <cfRule type="cellIs" dxfId="1266" priority="21" operator="equal">
      <formula>0</formula>
    </cfRule>
  </conditionalFormatting>
  <conditionalFormatting sqref="F17:F18">
    <cfRule type="cellIs" dxfId="1265" priority="18" operator="equal">
      <formula>0</formula>
    </cfRule>
  </conditionalFormatting>
  <conditionalFormatting sqref="H17:H18">
    <cfRule type="cellIs" dxfId="1264" priority="15" operator="equal">
      <formula>0</formula>
    </cfRule>
  </conditionalFormatting>
  <conditionalFormatting sqref="H16">
    <cfRule type="cellIs" dxfId="1263" priority="14" operator="equal">
      <formula>0</formula>
    </cfRule>
  </conditionalFormatting>
  <conditionalFormatting sqref="H5:H15">
    <cfRule type="cellIs" dxfId="1262" priority="13" operator="equal">
      <formula>0</formula>
    </cfRule>
  </conditionalFormatting>
  <conditionalFormatting sqref="I17:I18">
    <cfRule type="cellIs" dxfId="1261" priority="12" operator="equal">
      <formula>0</formula>
    </cfRule>
  </conditionalFormatting>
  <conditionalFormatting sqref="I16">
    <cfRule type="cellIs" dxfId="1260" priority="11" operator="equal">
      <formula>0</formula>
    </cfRule>
  </conditionalFormatting>
  <conditionalFormatting sqref="I5:I15">
    <cfRule type="cellIs" dxfId="1259" priority="10" operator="equal">
      <formula>0</formula>
    </cfRule>
  </conditionalFormatting>
  <conditionalFormatting sqref="J17:J18">
    <cfRule type="cellIs" dxfId="1258" priority="9" operator="equal">
      <formula>0</formula>
    </cfRule>
  </conditionalFormatting>
  <conditionalFormatting sqref="J16">
    <cfRule type="cellIs" dxfId="1257" priority="8" operator="equal">
      <formula>0</formula>
    </cfRule>
  </conditionalFormatting>
  <conditionalFormatting sqref="J5:J15">
    <cfRule type="cellIs" dxfId="1256" priority="7" operator="equal">
      <formula>0</formula>
    </cfRule>
  </conditionalFormatting>
  <conditionalFormatting sqref="K17:K18">
    <cfRule type="cellIs" dxfId="1255" priority="6" operator="equal">
      <formula>0</formula>
    </cfRule>
  </conditionalFormatting>
  <conditionalFormatting sqref="K16">
    <cfRule type="cellIs" dxfId="1254" priority="5" operator="equal">
      <formula>0</formula>
    </cfRule>
  </conditionalFormatting>
  <conditionalFormatting sqref="K5:K15">
    <cfRule type="cellIs" dxfId="1253" priority="4" operator="equal">
      <formula>0</formula>
    </cfRule>
  </conditionalFormatting>
  <conditionalFormatting sqref="L17:L18">
    <cfRule type="cellIs" dxfId="1252" priority="3" operator="equal">
      <formula>0</formula>
    </cfRule>
  </conditionalFormatting>
  <conditionalFormatting sqref="L16">
    <cfRule type="cellIs" dxfId="1251" priority="2" operator="equal">
      <formula>0</formula>
    </cfRule>
  </conditionalFormatting>
  <conditionalFormatting sqref="L5:L15">
    <cfRule type="cellIs" dxfId="1250" priority="1" operator="equal">
      <formula>0</formula>
    </cfRule>
  </conditionalFormatting>
  <printOptions horizontalCentered="1"/>
  <pageMargins left="0.27559055118110237" right="0.27559055118110237" top="1.7716535433070868" bottom="0.47244094488188981" header="0.19685039370078741" footer="0.19685039370078741"/>
  <pageSetup paperSize="9" orientation="portrait" r:id="rId1"/>
  <headerFooter>
    <oddHeader>&amp;C&amp;G</oddHeader>
  </headerFooter>
  <drawing r:id="rId2"/>
  <legacyDrawingHF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Folha5">
    <tabColor indexed="24"/>
    <pageSetUpPr fitToPage="1"/>
  </sheetPr>
  <dimension ref="A1:L24"/>
  <sheetViews>
    <sheetView showGridLines="0" workbookViewId="0">
      <selection sqref="A1:L1"/>
    </sheetView>
  </sheetViews>
  <sheetFormatPr defaultColWidth="9.140625" defaultRowHeight="11.25" x14ac:dyDescent="0.2"/>
  <cols>
    <col min="1" max="1" width="17.140625" style="4" customWidth="1"/>
    <col min="2" max="12" width="7.5703125" style="4" customWidth="1"/>
    <col min="13" max="13" width="5.85546875" style="4" bestFit="1" customWidth="1"/>
    <col min="14" max="16384" width="9.140625" style="4"/>
  </cols>
  <sheetData>
    <row r="1" spans="1:12" s="3" customFormat="1" ht="29.25" customHeight="1" x14ac:dyDescent="0.2">
      <c r="A1" s="470" t="s">
        <v>192</v>
      </c>
      <c r="B1" s="470"/>
      <c r="C1" s="470"/>
      <c r="D1" s="470"/>
      <c r="E1" s="470"/>
      <c r="F1" s="470"/>
      <c r="G1" s="470"/>
      <c r="H1" s="470"/>
      <c r="I1" s="470"/>
      <c r="J1" s="470"/>
      <c r="K1" s="470"/>
      <c r="L1" s="470"/>
    </row>
    <row r="2" spans="1:12" ht="15" customHeight="1" x14ac:dyDescent="0.2">
      <c r="A2" s="11"/>
      <c r="B2" s="165"/>
      <c r="C2" s="165"/>
      <c r="D2" s="165"/>
      <c r="E2" s="165"/>
      <c r="F2" s="165"/>
      <c r="G2" s="165"/>
      <c r="H2" s="165"/>
      <c r="I2" s="165"/>
      <c r="J2" s="165"/>
      <c r="K2" s="165"/>
      <c r="L2" s="165"/>
    </row>
    <row r="3" spans="1:12" ht="15" customHeight="1" x14ac:dyDescent="0.2">
      <c r="A3" s="13" t="s">
        <v>43</v>
      </c>
      <c r="B3" s="165"/>
      <c r="C3" s="165"/>
      <c r="D3" s="165"/>
      <c r="E3" s="165"/>
      <c r="F3" s="165"/>
      <c r="G3" s="165"/>
      <c r="H3" s="165"/>
      <c r="I3" s="165"/>
      <c r="J3" s="165"/>
      <c r="K3" s="165"/>
      <c r="L3" s="165"/>
    </row>
    <row r="4" spans="1:12" ht="28.5" customHeight="1" thickBot="1" x14ac:dyDescent="0.25">
      <c r="A4" s="15"/>
      <c r="B4" s="16">
        <v>2013</v>
      </c>
      <c r="C4" s="16">
        <v>2014</v>
      </c>
      <c r="D4" s="16">
        <v>2015</v>
      </c>
      <c r="E4" s="16">
        <v>2016</v>
      </c>
      <c r="F4" s="16">
        <v>2017</v>
      </c>
      <c r="G4" s="16">
        <v>2018</v>
      </c>
      <c r="H4" s="16">
        <v>2019</v>
      </c>
      <c r="I4" s="16">
        <v>2020</v>
      </c>
      <c r="J4" s="16">
        <v>2021</v>
      </c>
      <c r="K4" s="16">
        <v>2022</v>
      </c>
      <c r="L4" s="16">
        <v>2023</v>
      </c>
    </row>
    <row r="5" spans="1:12" ht="20.25" customHeight="1" thickTop="1" x14ac:dyDescent="0.2">
      <c r="A5" s="112" t="s">
        <v>12</v>
      </c>
      <c r="B5" s="403">
        <v>265860</v>
      </c>
      <c r="C5" s="403">
        <v>270181</v>
      </c>
      <c r="D5" s="403">
        <v>273060</v>
      </c>
      <c r="E5" s="403">
        <v>276332</v>
      </c>
      <c r="F5" s="403">
        <v>279191</v>
      </c>
      <c r="G5" s="403">
        <v>282236</v>
      </c>
      <c r="H5" s="403">
        <v>275751</v>
      </c>
      <c r="I5" s="403">
        <v>277641</v>
      </c>
      <c r="J5" s="403">
        <v>271806</v>
      </c>
      <c r="K5" s="403">
        <v>284860</v>
      </c>
      <c r="L5" s="403">
        <v>291252</v>
      </c>
    </row>
    <row r="6" spans="1:12" ht="20.25" customHeight="1" x14ac:dyDescent="0.2">
      <c r="A6" s="17" t="s">
        <v>15</v>
      </c>
      <c r="B6" s="404">
        <v>19183</v>
      </c>
      <c r="C6" s="404">
        <v>19346</v>
      </c>
      <c r="D6" s="404">
        <v>19511</v>
      </c>
      <c r="E6" s="404">
        <v>19753</v>
      </c>
      <c r="F6" s="404">
        <v>19926</v>
      </c>
      <c r="G6" s="404">
        <v>20182</v>
      </c>
      <c r="H6" s="404">
        <v>19828</v>
      </c>
      <c r="I6" s="404">
        <v>19735</v>
      </c>
      <c r="J6" s="404">
        <v>19227</v>
      </c>
      <c r="K6" s="404">
        <v>19850</v>
      </c>
      <c r="L6" s="404">
        <v>19949</v>
      </c>
    </row>
    <row r="7" spans="1:12" ht="15" customHeight="1" x14ac:dyDescent="0.2">
      <c r="A7" s="17" t="s">
        <v>16</v>
      </c>
      <c r="B7" s="404">
        <v>4027</v>
      </c>
      <c r="C7" s="404">
        <v>4126</v>
      </c>
      <c r="D7" s="404">
        <v>4182</v>
      </c>
      <c r="E7" s="404">
        <v>4271</v>
      </c>
      <c r="F7" s="404">
        <v>4352</v>
      </c>
      <c r="G7" s="404">
        <v>4398</v>
      </c>
      <c r="H7" s="404">
        <v>4357</v>
      </c>
      <c r="I7" s="404">
        <v>4387</v>
      </c>
      <c r="J7" s="404">
        <v>4403</v>
      </c>
      <c r="K7" s="404">
        <v>4593</v>
      </c>
      <c r="L7" s="404">
        <v>4837</v>
      </c>
    </row>
    <row r="8" spans="1:12" ht="15" customHeight="1" x14ac:dyDescent="0.2">
      <c r="A8" s="17" t="s">
        <v>17</v>
      </c>
      <c r="B8" s="404">
        <v>25389</v>
      </c>
      <c r="C8" s="404">
        <v>26240</v>
      </c>
      <c r="D8" s="404">
        <v>26600</v>
      </c>
      <c r="E8" s="404">
        <v>27141</v>
      </c>
      <c r="F8" s="404">
        <v>27607</v>
      </c>
      <c r="G8" s="404">
        <v>27722</v>
      </c>
      <c r="H8" s="404">
        <v>26943</v>
      </c>
      <c r="I8" s="404">
        <v>27215</v>
      </c>
      <c r="J8" s="404">
        <v>26761</v>
      </c>
      <c r="K8" s="404">
        <v>28579</v>
      </c>
      <c r="L8" s="404">
        <v>29169</v>
      </c>
    </row>
    <row r="9" spans="1:12" ht="15" customHeight="1" x14ac:dyDescent="0.2">
      <c r="A9" s="17" t="s">
        <v>18</v>
      </c>
      <c r="B9" s="404">
        <v>3580</v>
      </c>
      <c r="C9" s="404">
        <v>3603</v>
      </c>
      <c r="D9" s="404">
        <v>3624</v>
      </c>
      <c r="E9" s="404">
        <v>3653</v>
      </c>
      <c r="F9" s="404">
        <v>3691</v>
      </c>
      <c r="G9" s="404">
        <v>3714</v>
      </c>
      <c r="H9" s="404">
        <v>3441</v>
      </c>
      <c r="I9" s="404">
        <v>3474</v>
      </c>
      <c r="J9" s="404">
        <v>3568</v>
      </c>
      <c r="K9" s="404">
        <v>3640</v>
      </c>
      <c r="L9" s="404">
        <v>3729</v>
      </c>
    </row>
    <row r="10" spans="1:12" ht="15" customHeight="1" x14ac:dyDescent="0.2">
      <c r="A10" s="17" t="s">
        <v>19</v>
      </c>
      <c r="B10" s="404">
        <v>4611</v>
      </c>
      <c r="C10" s="404">
        <v>4726</v>
      </c>
      <c r="D10" s="404">
        <v>4738</v>
      </c>
      <c r="E10" s="404">
        <v>4744</v>
      </c>
      <c r="F10" s="404">
        <v>4692</v>
      </c>
      <c r="G10" s="404">
        <v>4696</v>
      </c>
      <c r="H10" s="404">
        <v>4527</v>
      </c>
      <c r="I10" s="404">
        <v>4500</v>
      </c>
      <c r="J10" s="404">
        <v>4479</v>
      </c>
      <c r="K10" s="404">
        <v>4718</v>
      </c>
      <c r="L10" s="404">
        <v>4717</v>
      </c>
    </row>
    <row r="11" spans="1:12" ht="15" customHeight="1" x14ac:dyDescent="0.2">
      <c r="A11" s="17" t="s">
        <v>20</v>
      </c>
      <c r="B11" s="404">
        <v>9990</v>
      </c>
      <c r="C11" s="404">
        <v>10077</v>
      </c>
      <c r="D11" s="404">
        <v>10100</v>
      </c>
      <c r="E11" s="404">
        <v>10154</v>
      </c>
      <c r="F11" s="404">
        <v>10202</v>
      </c>
      <c r="G11" s="404">
        <v>10207</v>
      </c>
      <c r="H11" s="404">
        <v>9886</v>
      </c>
      <c r="I11" s="404">
        <v>9993</v>
      </c>
      <c r="J11" s="404">
        <v>9818</v>
      </c>
      <c r="K11" s="404">
        <v>10273</v>
      </c>
      <c r="L11" s="404">
        <v>10326</v>
      </c>
    </row>
    <row r="12" spans="1:12" ht="15" customHeight="1" x14ac:dyDescent="0.2">
      <c r="A12" s="17" t="s">
        <v>21</v>
      </c>
      <c r="B12" s="404">
        <v>4860</v>
      </c>
      <c r="C12" s="404">
        <v>5026</v>
      </c>
      <c r="D12" s="404">
        <v>5065</v>
      </c>
      <c r="E12" s="404">
        <v>5038</v>
      </c>
      <c r="F12" s="404">
        <v>5034</v>
      </c>
      <c r="G12" s="404">
        <v>4966</v>
      </c>
      <c r="H12" s="404">
        <v>4869</v>
      </c>
      <c r="I12" s="404">
        <v>4904</v>
      </c>
      <c r="J12" s="404">
        <v>4640</v>
      </c>
      <c r="K12" s="404">
        <v>5048</v>
      </c>
      <c r="L12" s="404">
        <v>5107</v>
      </c>
    </row>
    <row r="13" spans="1:12" ht="15" customHeight="1" x14ac:dyDescent="0.2">
      <c r="A13" s="17" t="s">
        <v>22</v>
      </c>
      <c r="B13" s="404">
        <v>15012</v>
      </c>
      <c r="C13" s="404">
        <v>15485</v>
      </c>
      <c r="D13" s="404">
        <v>15831</v>
      </c>
      <c r="E13" s="404">
        <v>16300</v>
      </c>
      <c r="F13" s="404">
        <v>16481</v>
      </c>
      <c r="G13" s="404">
        <v>17081</v>
      </c>
      <c r="H13" s="404">
        <v>17191</v>
      </c>
      <c r="I13" s="404">
        <v>16775</v>
      </c>
      <c r="J13" s="404">
        <v>16329</v>
      </c>
      <c r="K13" s="404">
        <v>17066</v>
      </c>
      <c r="L13" s="404">
        <v>18237</v>
      </c>
    </row>
    <row r="14" spans="1:12" ht="15" customHeight="1" x14ac:dyDescent="0.2">
      <c r="A14" s="17" t="s">
        <v>23</v>
      </c>
      <c r="B14" s="404">
        <v>4293</v>
      </c>
      <c r="C14" s="404">
        <v>4352</v>
      </c>
      <c r="D14" s="404">
        <v>4323</v>
      </c>
      <c r="E14" s="404">
        <v>4348</v>
      </c>
      <c r="F14" s="404">
        <v>4380</v>
      </c>
      <c r="G14" s="404">
        <v>4347</v>
      </c>
      <c r="H14" s="404">
        <v>4183</v>
      </c>
      <c r="I14" s="404">
        <v>4178</v>
      </c>
      <c r="J14" s="404">
        <v>4076</v>
      </c>
      <c r="K14" s="404">
        <v>4127</v>
      </c>
      <c r="L14" s="404">
        <v>4169</v>
      </c>
    </row>
    <row r="15" spans="1:12" ht="15" customHeight="1" x14ac:dyDescent="0.2">
      <c r="A15" s="17" t="s">
        <v>24</v>
      </c>
      <c r="B15" s="404">
        <v>15459</v>
      </c>
      <c r="C15" s="404">
        <v>15521</v>
      </c>
      <c r="D15" s="404">
        <v>15665</v>
      </c>
      <c r="E15" s="404">
        <v>15801</v>
      </c>
      <c r="F15" s="404">
        <v>15981</v>
      </c>
      <c r="G15" s="404">
        <v>15931</v>
      </c>
      <c r="H15" s="404">
        <v>15567</v>
      </c>
      <c r="I15" s="404">
        <v>15528</v>
      </c>
      <c r="J15" s="404">
        <v>15232</v>
      </c>
      <c r="K15" s="404">
        <v>15824</v>
      </c>
      <c r="L15" s="404">
        <v>16175</v>
      </c>
    </row>
    <row r="16" spans="1:12" ht="15" customHeight="1" x14ac:dyDescent="0.2">
      <c r="A16" s="17" t="s">
        <v>25</v>
      </c>
      <c r="B16" s="404">
        <v>59109</v>
      </c>
      <c r="C16" s="404">
        <v>59911</v>
      </c>
      <c r="D16" s="404">
        <v>60537</v>
      </c>
      <c r="E16" s="404">
        <v>60939</v>
      </c>
      <c r="F16" s="404">
        <v>61816</v>
      </c>
      <c r="G16" s="404">
        <v>62991</v>
      </c>
      <c r="H16" s="404">
        <v>61257</v>
      </c>
      <c r="I16" s="404">
        <v>62466</v>
      </c>
      <c r="J16" s="404">
        <v>60609</v>
      </c>
      <c r="K16" s="404">
        <v>63924</v>
      </c>
      <c r="L16" s="404">
        <v>65753</v>
      </c>
    </row>
    <row r="17" spans="1:12" ht="15" customHeight="1" x14ac:dyDescent="0.2">
      <c r="A17" s="17" t="s">
        <v>26</v>
      </c>
      <c r="B17" s="404">
        <v>2880</v>
      </c>
      <c r="C17" s="404">
        <v>2917</v>
      </c>
      <c r="D17" s="404">
        <v>2906</v>
      </c>
      <c r="E17" s="404">
        <v>2929</v>
      </c>
      <c r="F17" s="404">
        <v>2901</v>
      </c>
      <c r="G17" s="404">
        <v>2878</v>
      </c>
      <c r="H17" s="404">
        <v>2783</v>
      </c>
      <c r="I17" s="404">
        <v>2770</v>
      </c>
      <c r="J17" s="404">
        <v>2634</v>
      </c>
      <c r="K17" s="404">
        <v>2877</v>
      </c>
      <c r="L17" s="404">
        <v>2865</v>
      </c>
    </row>
    <row r="18" spans="1:12" ht="15" customHeight="1" x14ac:dyDescent="0.2">
      <c r="A18" s="17" t="s">
        <v>27</v>
      </c>
      <c r="B18" s="404">
        <v>49445</v>
      </c>
      <c r="C18" s="404">
        <v>50528</v>
      </c>
      <c r="D18" s="404">
        <v>51144</v>
      </c>
      <c r="E18" s="404">
        <v>51885</v>
      </c>
      <c r="F18" s="404">
        <v>52500</v>
      </c>
      <c r="G18" s="404">
        <v>53324</v>
      </c>
      <c r="H18" s="404">
        <v>52245</v>
      </c>
      <c r="I18" s="404">
        <v>52499</v>
      </c>
      <c r="J18" s="404">
        <v>51434</v>
      </c>
      <c r="K18" s="404">
        <v>53630</v>
      </c>
      <c r="L18" s="404">
        <v>54733</v>
      </c>
    </row>
    <row r="19" spans="1:12" ht="15" customHeight="1" x14ac:dyDescent="0.2">
      <c r="A19" s="17" t="s">
        <v>28</v>
      </c>
      <c r="B19" s="404">
        <v>11981</v>
      </c>
      <c r="C19" s="404">
        <v>11954</v>
      </c>
      <c r="D19" s="404">
        <v>12046</v>
      </c>
      <c r="E19" s="404">
        <v>12047</v>
      </c>
      <c r="F19" s="404">
        <v>12029</v>
      </c>
      <c r="G19" s="404">
        <v>11936</v>
      </c>
      <c r="H19" s="404">
        <v>11616</v>
      </c>
      <c r="I19" s="404">
        <v>11534</v>
      </c>
      <c r="J19" s="404">
        <v>11335</v>
      </c>
      <c r="K19" s="404">
        <v>11687</v>
      </c>
      <c r="L19" s="404">
        <v>11869</v>
      </c>
    </row>
    <row r="20" spans="1:12" ht="15" customHeight="1" x14ac:dyDescent="0.2">
      <c r="A20" s="17" t="s">
        <v>29</v>
      </c>
      <c r="B20" s="404">
        <v>14860</v>
      </c>
      <c r="C20" s="404">
        <v>14912</v>
      </c>
      <c r="D20" s="404">
        <v>15034</v>
      </c>
      <c r="E20" s="404">
        <v>15272</v>
      </c>
      <c r="F20" s="404">
        <v>15474</v>
      </c>
      <c r="G20" s="404">
        <v>15628</v>
      </c>
      <c r="H20" s="404">
        <v>15397</v>
      </c>
      <c r="I20" s="404">
        <v>15843</v>
      </c>
      <c r="J20" s="404">
        <v>15594</v>
      </c>
      <c r="K20" s="404">
        <v>16564</v>
      </c>
      <c r="L20" s="404">
        <v>16783</v>
      </c>
    </row>
    <row r="21" spans="1:12" ht="15" customHeight="1" x14ac:dyDescent="0.2">
      <c r="A21" s="17" t="s">
        <v>30</v>
      </c>
      <c r="B21" s="404">
        <v>7051</v>
      </c>
      <c r="C21" s="404">
        <v>7129</v>
      </c>
      <c r="D21" s="404">
        <v>7173</v>
      </c>
      <c r="E21" s="404">
        <v>7291</v>
      </c>
      <c r="F21" s="404">
        <v>7270</v>
      </c>
      <c r="G21" s="404">
        <v>7341</v>
      </c>
      <c r="H21" s="404">
        <v>7045</v>
      </c>
      <c r="I21" s="404">
        <v>7037</v>
      </c>
      <c r="J21" s="404">
        <v>6974</v>
      </c>
      <c r="K21" s="404">
        <v>7227</v>
      </c>
      <c r="L21" s="404">
        <v>7381</v>
      </c>
    </row>
    <row r="22" spans="1:12" ht="15" customHeight="1" x14ac:dyDescent="0.2">
      <c r="A22" s="17" t="s">
        <v>31</v>
      </c>
      <c r="B22" s="404">
        <v>4874</v>
      </c>
      <c r="C22" s="404">
        <v>4930</v>
      </c>
      <c r="D22" s="404">
        <v>4976</v>
      </c>
      <c r="E22" s="404">
        <v>5034</v>
      </c>
      <c r="F22" s="404">
        <v>5076</v>
      </c>
      <c r="G22" s="404">
        <v>5093</v>
      </c>
      <c r="H22" s="404">
        <v>5005</v>
      </c>
      <c r="I22" s="404">
        <v>5085</v>
      </c>
      <c r="J22" s="404">
        <v>5019</v>
      </c>
      <c r="K22" s="404">
        <v>5152</v>
      </c>
      <c r="L22" s="404">
        <v>5186</v>
      </c>
    </row>
    <row r="23" spans="1:12" s="20" customFormat="1" ht="15" customHeight="1" x14ac:dyDescent="0.2">
      <c r="A23" s="19" t="s">
        <v>32</v>
      </c>
      <c r="B23" s="405">
        <v>9256</v>
      </c>
      <c r="C23" s="405">
        <v>9398</v>
      </c>
      <c r="D23" s="405">
        <v>9605</v>
      </c>
      <c r="E23" s="405">
        <v>9732</v>
      </c>
      <c r="F23" s="405">
        <v>9779</v>
      </c>
      <c r="G23" s="405">
        <v>9801</v>
      </c>
      <c r="H23" s="405">
        <v>9611</v>
      </c>
      <c r="I23" s="405">
        <v>9718</v>
      </c>
      <c r="J23" s="405">
        <v>9674</v>
      </c>
      <c r="K23" s="405">
        <v>10081</v>
      </c>
      <c r="L23" s="405">
        <v>10267</v>
      </c>
    </row>
    <row r="24" spans="1:12" ht="15" customHeight="1" x14ac:dyDescent="0.2">
      <c r="A24" s="21" t="s">
        <v>137</v>
      </c>
      <c r="B24" s="18"/>
      <c r="C24" s="18"/>
      <c r="D24" s="18"/>
      <c r="E24" s="18"/>
      <c r="F24" s="18"/>
      <c r="G24" s="18"/>
      <c r="H24" s="18"/>
      <c r="I24" s="18"/>
      <c r="J24" s="18"/>
      <c r="K24" s="18"/>
      <c r="L24" s="18"/>
    </row>
  </sheetData>
  <mergeCells count="1">
    <mergeCell ref="A1:L1"/>
  </mergeCells>
  <phoneticPr fontId="17" type="noConversion"/>
  <conditionalFormatting sqref="B24:C24 B5:G23">
    <cfRule type="cellIs" dxfId="1249" priority="26" operator="equal">
      <formula>0</formula>
    </cfRule>
  </conditionalFormatting>
  <conditionalFormatting sqref="D24">
    <cfRule type="cellIs" dxfId="1248" priority="20" operator="equal">
      <formula>0</formula>
    </cfRule>
  </conditionalFormatting>
  <conditionalFormatting sqref="G24">
    <cfRule type="cellIs" dxfId="1247" priority="16" operator="equal">
      <formula>0</formula>
    </cfRule>
  </conditionalFormatting>
  <conditionalFormatting sqref="E24">
    <cfRule type="cellIs" dxfId="1246" priority="14" operator="equal">
      <formula>0</formula>
    </cfRule>
  </conditionalFormatting>
  <conditionalFormatting sqref="F24">
    <cfRule type="cellIs" dxfId="1245" priority="11" operator="equal">
      <formula>0</formula>
    </cfRule>
  </conditionalFormatting>
  <conditionalFormatting sqref="H5:H23">
    <cfRule type="cellIs" dxfId="1244" priority="10" operator="equal">
      <formula>0</formula>
    </cfRule>
  </conditionalFormatting>
  <conditionalFormatting sqref="H24">
    <cfRule type="cellIs" dxfId="1243" priority="9" operator="equal">
      <formula>0</formula>
    </cfRule>
  </conditionalFormatting>
  <conditionalFormatting sqref="I5:I23">
    <cfRule type="cellIs" dxfId="1242" priority="8" operator="equal">
      <formula>0</formula>
    </cfRule>
  </conditionalFormatting>
  <conditionalFormatting sqref="I24">
    <cfRule type="cellIs" dxfId="1241" priority="7" operator="equal">
      <formula>0</formula>
    </cfRule>
  </conditionalFormatting>
  <conditionalFormatting sqref="J5:J23">
    <cfRule type="cellIs" dxfId="1240" priority="6" operator="equal">
      <formula>0</formula>
    </cfRule>
  </conditionalFormatting>
  <conditionalFormatting sqref="J24">
    <cfRule type="cellIs" dxfId="1239" priority="5" operator="equal">
      <formula>0</formula>
    </cfRule>
  </conditionalFormatting>
  <conditionalFormatting sqref="K5:K23">
    <cfRule type="cellIs" dxfId="1238" priority="4" operator="equal">
      <formula>0</formula>
    </cfRule>
  </conditionalFormatting>
  <conditionalFormatting sqref="K24">
    <cfRule type="cellIs" dxfId="1237" priority="3" operator="equal">
      <formula>0</formula>
    </cfRule>
  </conditionalFormatting>
  <conditionalFormatting sqref="L5:L23">
    <cfRule type="cellIs" dxfId="1236" priority="2" operator="equal">
      <formula>0</formula>
    </cfRule>
  </conditionalFormatting>
  <conditionalFormatting sqref="L24">
    <cfRule type="cellIs" dxfId="1235" priority="1" operator="equal">
      <formula>0</formula>
    </cfRule>
  </conditionalFormatting>
  <printOptions horizontalCentered="1"/>
  <pageMargins left="0.27559055118110237" right="0.27559055118110237" top="1.7716535433070868" bottom="0.47244094488188981" header="0.19685039370078741" footer="0.19685039370078741"/>
  <pageSetup paperSize="9" orientation="portrait" r:id="rId1"/>
  <headerFooter>
    <oddHeader>&amp;C&amp;G</oddHeader>
  </headerFooter>
  <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95C1BA-D65E-4FDA-A967-B00596569E30}">
  <sheetPr>
    <tabColor indexed="24"/>
    <pageSetUpPr fitToPage="1"/>
  </sheetPr>
  <dimension ref="A1:N52"/>
  <sheetViews>
    <sheetView showGridLines="0" workbookViewId="0">
      <selection sqref="A1:L1"/>
    </sheetView>
  </sheetViews>
  <sheetFormatPr defaultColWidth="9.140625" defaultRowHeight="11.25" x14ac:dyDescent="0.2"/>
  <cols>
    <col min="1" max="1" width="24.140625" style="4" customWidth="1"/>
    <col min="2" max="12" width="7.5703125" style="4" customWidth="1"/>
    <col min="13" max="13" width="5.85546875" style="4" bestFit="1" customWidth="1"/>
    <col min="14" max="16384" width="9.140625" style="4"/>
  </cols>
  <sheetData>
    <row r="1" spans="1:12" s="3" customFormat="1" ht="29.25" customHeight="1" x14ac:dyDescent="0.2">
      <c r="A1" s="470" t="s">
        <v>367</v>
      </c>
      <c r="B1" s="470"/>
      <c r="C1" s="470"/>
      <c r="D1" s="470"/>
      <c r="E1" s="470"/>
      <c r="F1" s="470"/>
      <c r="G1" s="470"/>
      <c r="H1" s="470"/>
      <c r="I1" s="470"/>
      <c r="J1" s="470"/>
      <c r="K1" s="470"/>
      <c r="L1" s="470"/>
    </row>
    <row r="2" spans="1:12" ht="15" customHeight="1" x14ac:dyDescent="0.2">
      <c r="A2" s="11"/>
      <c r="B2" s="165"/>
      <c r="C2" s="165"/>
      <c r="D2" s="165"/>
      <c r="E2" s="165"/>
      <c r="F2" s="165"/>
      <c r="G2" s="165"/>
      <c r="H2" s="165"/>
      <c r="I2" s="165"/>
      <c r="J2" s="165"/>
      <c r="K2" s="165"/>
      <c r="L2" s="165"/>
    </row>
    <row r="3" spans="1:12" ht="15" customHeight="1" x14ac:dyDescent="0.2">
      <c r="A3" s="13" t="s">
        <v>43</v>
      </c>
      <c r="B3" s="165"/>
      <c r="C3" s="165"/>
      <c r="D3" s="165"/>
      <c r="E3" s="165"/>
      <c r="F3" s="165"/>
      <c r="G3" s="165"/>
      <c r="H3" s="165"/>
      <c r="I3" s="165"/>
      <c r="J3" s="165"/>
      <c r="K3" s="165"/>
      <c r="L3" s="165"/>
    </row>
    <row r="4" spans="1:12" ht="28.5" customHeight="1" thickBot="1" x14ac:dyDescent="0.25">
      <c r="A4" s="15"/>
      <c r="B4" s="16">
        <v>2013</v>
      </c>
      <c r="C4" s="16">
        <v>2014</v>
      </c>
      <c r="D4" s="16">
        <v>2015</v>
      </c>
      <c r="E4" s="16">
        <v>2016</v>
      </c>
      <c r="F4" s="16">
        <v>2017</v>
      </c>
      <c r="G4" s="16">
        <v>2018</v>
      </c>
      <c r="H4" s="16">
        <v>2019</v>
      </c>
      <c r="I4" s="16">
        <v>2020</v>
      </c>
      <c r="J4" s="16">
        <v>2021</v>
      </c>
      <c r="K4" s="16">
        <v>2022</v>
      </c>
      <c r="L4" s="16">
        <v>2023</v>
      </c>
    </row>
    <row r="5" spans="1:12" ht="20.25" customHeight="1" thickTop="1" x14ac:dyDescent="0.2">
      <c r="A5" s="112" t="s">
        <v>12</v>
      </c>
      <c r="B5" s="403">
        <v>265860</v>
      </c>
      <c r="C5" s="403">
        <v>270181</v>
      </c>
      <c r="D5" s="403">
        <v>273060</v>
      </c>
      <c r="E5" s="403">
        <v>276332</v>
      </c>
      <c r="F5" s="403">
        <v>279191</v>
      </c>
      <c r="G5" s="403">
        <v>282236</v>
      </c>
      <c r="H5" s="403">
        <v>275751</v>
      </c>
      <c r="I5" s="403">
        <v>277641</v>
      </c>
      <c r="J5" s="403">
        <v>271806</v>
      </c>
      <c r="K5" s="403">
        <v>284860</v>
      </c>
      <c r="L5" s="403">
        <v>291252.00000000017</v>
      </c>
    </row>
    <row r="6" spans="1:12" ht="20.25" customHeight="1" x14ac:dyDescent="0.2">
      <c r="A6" s="17" t="s">
        <v>209</v>
      </c>
      <c r="B6" s="403">
        <v>102545</v>
      </c>
      <c r="C6" s="403">
        <v>104739</v>
      </c>
      <c r="D6" s="403">
        <v>105959</v>
      </c>
      <c r="E6" s="403">
        <v>107496</v>
      </c>
      <c r="F6" s="403">
        <v>108796</v>
      </c>
      <c r="G6" s="403">
        <v>109936</v>
      </c>
      <c r="H6" s="403">
        <v>107137</v>
      </c>
      <c r="I6" s="403">
        <v>107805</v>
      </c>
      <c r="J6" s="403">
        <v>106036</v>
      </c>
      <c r="K6" s="403">
        <v>110941</v>
      </c>
      <c r="L6" s="403">
        <v>112985.99999999999</v>
      </c>
    </row>
    <row r="7" spans="1:12" ht="20.25" customHeight="1" x14ac:dyDescent="0.2">
      <c r="A7" s="339" t="s">
        <v>210</v>
      </c>
      <c r="B7" s="404">
        <v>7051</v>
      </c>
      <c r="C7" s="404">
        <v>7129</v>
      </c>
      <c r="D7" s="404">
        <v>7173</v>
      </c>
      <c r="E7" s="404">
        <v>7291</v>
      </c>
      <c r="F7" s="404">
        <v>7270</v>
      </c>
      <c r="G7" s="404">
        <v>7341</v>
      </c>
      <c r="H7" s="404">
        <v>7045</v>
      </c>
      <c r="I7" s="404">
        <v>7037</v>
      </c>
      <c r="J7" s="404">
        <v>6974</v>
      </c>
      <c r="K7" s="404">
        <v>7227</v>
      </c>
      <c r="L7" s="404">
        <v>7381</v>
      </c>
    </row>
    <row r="8" spans="1:12" ht="15" customHeight="1" x14ac:dyDescent="0.2">
      <c r="A8" s="339" t="s">
        <v>211</v>
      </c>
      <c r="B8" s="404">
        <v>12746</v>
      </c>
      <c r="C8" s="404">
        <v>13169</v>
      </c>
      <c r="D8" s="404">
        <v>13373</v>
      </c>
      <c r="E8" s="404">
        <v>13613</v>
      </c>
      <c r="F8" s="404">
        <v>13840</v>
      </c>
      <c r="G8" s="404">
        <v>13932</v>
      </c>
      <c r="H8" s="404">
        <v>13662</v>
      </c>
      <c r="I8" s="404">
        <v>13781</v>
      </c>
      <c r="J8" s="404">
        <v>13588</v>
      </c>
      <c r="K8" s="404">
        <v>14557</v>
      </c>
      <c r="L8" s="404">
        <v>15022.000000000002</v>
      </c>
    </row>
    <row r="9" spans="1:12" ht="15" customHeight="1" x14ac:dyDescent="0.2">
      <c r="A9" s="339" t="s">
        <v>212</v>
      </c>
      <c r="B9" s="404">
        <v>12356</v>
      </c>
      <c r="C9" s="404">
        <v>12761</v>
      </c>
      <c r="D9" s="404">
        <v>12914</v>
      </c>
      <c r="E9" s="404">
        <v>13247</v>
      </c>
      <c r="F9" s="404">
        <v>13507</v>
      </c>
      <c r="G9" s="404">
        <v>13505</v>
      </c>
      <c r="H9" s="404">
        <v>13001</v>
      </c>
      <c r="I9" s="404">
        <v>13164</v>
      </c>
      <c r="J9" s="404">
        <v>12897</v>
      </c>
      <c r="K9" s="404">
        <v>13716</v>
      </c>
      <c r="L9" s="404">
        <v>13849.999999999998</v>
      </c>
    </row>
    <row r="10" spans="1:12" ht="15" customHeight="1" x14ac:dyDescent="0.2">
      <c r="A10" s="339" t="s">
        <v>213</v>
      </c>
      <c r="B10" s="404">
        <v>48330</v>
      </c>
      <c r="C10" s="404">
        <v>49118</v>
      </c>
      <c r="D10" s="404">
        <v>49590</v>
      </c>
      <c r="E10" s="404">
        <v>50179</v>
      </c>
      <c r="F10" s="404">
        <v>50743</v>
      </c>
      <c r="G10" s="404">
        <v>51437</v>
      </c>
      <c r="H10" s="404">
        <v>50377</v>
      </c>
      <c r="I10" s="404">
        <v>50550</v>
      </c>
      <c r="J10" s="404">
        <v>49104</v>
      </c>
      <c r="K10" s="404">
        <v>51243</v>
      </c>
      <c r="L10" s="404">
        <v>52107</v>
      </c>
    </row>
    <row r="11" spans="1:12" ht="15" customHeight="1" x14ac:dyDescent="0.2">
      <c r="A11" s="339" t="s">
        <v>214</v>
      </c>
      <c r="B11" s="404">
        <v>2093</v>
      </c>
      <c r="C11" s="404">
        <v>2147</v>
      </c>
      <c r="D11" s="404">
        <v>2205</v>
      </c>
      <c r="E11" s="404">
        <v>2256</v>
      </c>
      <c r="F11" s="404">
        <v>2272</v>
      </c>
      <c r="G11" s="404">
        <v>2316</v>
      </c>
      <c r="H11" s="404">
        <v>2252</v>
      </c>
      <c r="I11" s="404">
        <v>2299</v>
      </c>
      <c r="J11" s="404">
        <v>2298</v>
      </c>
      <c r="K11" s="404">
        <v>2409</v>
      </c>
      <c r="L11" s="404">
        <v>2397</v>
      </c>
    </row>
    <row r="12" spans="1:12" ht="15" customHeight="1" x14ac:dyDescent="0.2">
      <c r="A12" s="339" t="s">
        <v>215</v>
      </c>
      <c r="B12" s="404">
        <v>11652</v>
      </c>
      <c r="C12" s="404">
        <v>12069</v>
      </c>
      <c r="D12" s="404">
        <v>12343</v>
      </c>
      <c r="E12" s="404">
        <v>12490</v>
      </c>
      <c r="F12" s="404">
        <v>12646</v>
      </c>
      <c r="G12" s="404">
        <v>12900</v>
      </c>
      <c r="H12" s="404">
        <v>12658</v>
      </c>
      <c r="I12" s="404">
        <v>12707</v>
      </c>
      <c r="J12" s="404">
        <v>12875</v>
      </c>
      <c r="K12" s="404">
        <v>13294</v>
      </c>
      <c r="L12" s="404">
        <v>13558</v>
      </c>
    </row>
    <row r="13" spans="1:12" ht="15" customHeight="1" x14ac:dyDescent="0.2">
      <c r="A13" s="339" t="s">
        <v>216</v>
      </c>
      <c r="B13" s="404">
        <v>5147</v>
      </c>
      <c r="C13" s="404">
        <v>5153</v>
      </c>
      <c r="D13" s="404">
        <v>5162</v>
      </c>
      <c r="E13" s="404">
        <v>5182</v>
      </c>
      <c r="F13" s="404">
        <v>5243</v>
      </c>
      <c r="G13" s="404">
        <v>5223</v>
      </c>
      <c r="H13" s="404">
        <v>5096</v>
      </c>
      <c r="I13" s="404">
        <v>5195</v>
      </c>
      <c r="J13" s="404">
        <v>5144</v>
      </c>
      <c r="K13" s="404">
        <v>5301</v>
      </c>
      <c r="L13" s="404">
        <v>5412.9999999999991</v>
      </c>
    </row>
    <row r="14" spans="1:12" ht="15" customHeight="1" x14ac:dyDescent="0.2">
      <c r="A14" s="339" t="s">
        <v>217</v>
      </c>
      <c r="B14" s="404">
        <v>3170</v>
      </c>
      <c r="C14" s="404">
        <v>3193</v>
      </c>
      <c r="D14" s="404">
        <v>3199</v>
      </c>
      <c r="E14" s="404">
        <v>3238</v>
      </c>
      <c r="F14" s="404">
        <v>3275</v>
      </c>
      <c r="G14" s="404">
        <v>3282</v>
      </c>
      <c r="H14" s="404">
        <v>3046</v>
      </c>
      <c r="I14" s="404">
        <v>3072</v>
      </c>
      <c r="J14" s="404">
        <v>3156</v>
      </c>
      <c r="K14" s="404">
        <v>3194</v>
      </c>
      <c r="L14" s="404">
        <v>3258</v>
      </c>
    </row>
    <row r="15" spans="1:12" ht="15" customHeight="1" x14ac:dyDescent="0.2">
      <c r="A15" s="17" t="s">
        <v>218</v>
      </c>
      <c r="B15" s="403">
        <v>45322</v>
      </c>
      <c r="C15" s="403">
        <v>45766</v>
      </c>
      <c r="D15" s="403">
        <v>46049</v>
      </c>
      <c r="E15" s="403">
        <v>46552</v>
      </c>
      <c r="F15" s="403">
        <v>46657</v>
      </c>
      <c r="G15" s="403">
        <v>46766</v>
      </c>
      <c r="H15" s="403">
        <v>45574</v>
      </c>
      <c r="I15" s="403">
        <v>45616</v>
      </c>
      <c r="J15" s="403">
        <v>44838</v>
      </c>
      <c r="K15" s="403">
        <v>46520</v>
      </c>
      <c r="L15" s="403">
        <v>47066.000000000007</v>
      </c>
    </row>
    <row r="16" spans="1:12" ht="15" customHeight="1" x14ac:dyDescent="0.2">
      <c r="A16" s="339" t="s">
        <v>219</v>
      </c>
      <c r="B16" s="404">
        <v>9095</v>
      </c>
      <c r="C16" s="404">
        <v>9205</v>
      </c>
      <c r="D16" s="404">
        <v>9320</v>
      </c>
      <c r="E16" s="404">
        <v>9561</v>
      </c>
      <c r="F16" s="404">
        <v>9662</v>
      </c>
      <c r="G16" s="404">
        <v>9814</v>
      </c>
      <c r="H16" s="404">
        <v>9682</v>
      </c>
      <c r="I16" s="404">
        <v>9658</v>
      </c>
      <c r="J16" s="404">
        <v>9380</v>
      </c>
      <c r="K16" s="404">
        <v>9676</v>
      </c>
      <c r="L16" s="404">
        <v>9766</v>
      </c>
    </row>
    <row r="17" spans="1:14" ht="15" customHeight="1" x14ac:dyDescent="0.2">
      <c r="A17" s="339" t="s">
        <v>220</v>
      </c>
      <c r="B17" s="404">
        <v>10767</v>
      </c>
      <c r="C17" s="404">
        <v>10830</v>
      </c>
      <c r="D17" s="404">
        <v>10841</v>
      </c>
      <c r="E17" s="404">
        <v>10913</v>
      </c>
      <c r="F17" s="404">
        <v>10920</v>
      </c>
      <c r="G17" s="404">
        <v>10935</v>
      </c>
      <c r="H17" s="404">
        <v>10620</v>
      </c>
      <c r="I17" s="404">
        <v>10718</v>
      </c>
      <c r="J17" s="404">
        <v>10509</v>
      </c>
      <c r="K17" s="404">
        <v>11014</v>
      </c>
      <c r="L17" s="404">
        <v>11047.999999999998</v>
      </c>
    </row>
    <row r="18" spans="1:14" ht="15" customHeight="1" x14ac:dyDescent="0.2">
      <c r="A18" s="339" t="s">
        <v>221</v>
      </c>
      <c r="B18" s="404">
        <v>10195</v>
      </c>
      <c r="C18" s="404">
        <v>10176</v>
      </c>
      <c r="D18" s="404">
        <v>10214</v>
      </c>
      <c r="E18" s="404">
        <v>10313</v>
      </c>
      <c r="F18" s="404">
        <v>10330</v>
      </c>
      <c r="G18" s="404">
        <v>10275</v>
      </c>
      <c r="H18" s="404">
        <v>9997</v>
      </c>
      <c r="I18" s="404">
        <v>9987</v>
      </c>
      <c r="J18" s="404">
        <v>9844</v>
      </c>
      <c r="K18" s="404">
        <v>10184</v>
      </c>
      <c r="L18" s="404">
        <v>10426</v>
      </c>
    </row>
    <row r="19" spans="1:14" ht="15" customHeight="1" x14ac:dyDescent="0.2">
      <c r="A19" s="339" t="s">
        <v>222</v>
      </c>
      <c r="B19" s="404">
        <v>6734</v>
      </c>
      <c r="C19" s="404">
        <v>6859</v>
      </c>
      <c r="D19" s="404">
        <v>6980</v>
      </c>
      <c r="E19" s="404">
        <v>7045</v>
      </c>
      <c r="F19" s="404">
        <v>7065</v>
      </c>
      <c r="G19" s="404">
        <v>7093</v>
      </c>
      <c r="H19" s="404">
        <v>6962</v>
      </c>
      <c r="I19" s="404">
        <v>6975</v>
      </c>
      <c r="J19" s="404">
        <v>6950</v>
      </c>
      <c r="K19" s="404">
        <v>7226</v>
      </c>
      <c r="L19" s="404">
        <v>7366</v>
      </c>
    </row>
    <row r="20" spans="1:14" ht="15" customHeight="1" x14ac:dyDescent="0.2">
      <c r="A20" s="339" t="s">
        <v>223</v>
      </c>
      <c r="B20" s="404">
        <v>2644</v>
      </c>
      <c r="C20" s="404">
        <v>2688</v>
      </c>
      <c r="D20" s="404">
        <v>2715</v>
      </c>
      <c r="E20" s="404">
        <v>2717</v>
      </c>
      <c r="F20" s="404">
        <v>2654</v>
      </c>
      <c r="G20" s="404">
        <v>2682</v>
      </c>
      <c r="H20" s="404">
        <v>2637</v>
      </c>
      <c r="I20" s="404">
        <v>2619</v>
      </c>
      <c r="J20" s="404">
        <v>2630</v>
      </c>
      <c r="K20" s="404">
        <v>2733</v>
      </c>
      <c r="L20" s="404">
        <v>2743</v>
      </c>
    </row>
    <row r="21" spans="1:14" ht="15" customHeight="1" x14ac:dyDescent="0.2">
      <c r="A21" s="339" t="s">
        <v>224</v>
      </c>
      <c r="B21" s="404">
        <v>5887</v>
      </c>
      <c r="C21" s="404">
        <v>6008</v>
      </c>
      <c r="D21" s="404">
        <v>5979</v>
      </c>
      <c r="E21" s="404">
        <v>6003</v>
      </c>
      <c r="F21" s="404">
        <v>6026</v>
      </c>
      <c r="G21" s="404">
        <v>5967</v>
      </c>
      <c r="H21" s="404">
        <v>5676</v>
      </c>
      <c r="I21" s="404">
        <v>5659</v>
      </c>
      <c r="J21" s="404">
        <v>5525</v>
      </c>
      <c r="K21" s="404">
        <v>5687</v>
      </c>
      <c r="L21" s="404">
        <v>5716.9999999999991</v>
      </c>
      <c r="N21" s="114"/>
    </row>
    <row r="22" spans="1:14" ht="15" customHeight="1" x14ac:dyDescent="0.2">
      <c r="A22" s="17" t="s">
        <v>225</v>
      </c>
      <c r="B22" s="403">
        <v>22669</v>
      </c>
      <c r="C22" s="403">
        <v>22795</v>
      </c>
      <c r="D22" s="403">
        <v>23005</v>
      </c>
      <c r="E22" s="403">
        <v>23120</v>
      </c>
      <c r="F22" s="403">
        <v>23388</v>
      </c>
      <c r="G22" s="403">
        <v>23374</v>
      </c>
      <c r="H22" s="403">
        <v>22884</v>
      </c>
      <c r="I22" s="403">
        <v>22898</v>
      </c>
      <c r="J22" s="403">
        <v>22539</v>
      </c>
      <c r="K22" s="403">
        <v>23397</v>
      </c>
      <c r="L22" s="403">
        <v>23798</v>
      </c>
    </row>
    <row r="23" spans="1:14" ht="15" customHeight="1" x14ac:dyDescent="0.2">
      <c r="A23" s="339" t="s">
        <v>226</v>
      </c>
      <c r="B23" s="404">
        <v>10311</v>
      </c>
      <c r="C23" s="404">
        <v>10433</v>
      </c>
      <c r="D23" s="404">
        <v>10563</v>
      </c>
      <c r="E23" s="404">
        <v>10676</v>
      </c>
      <c r="F23" s="404">
        <v>10940</v>
      </c>
      <c r="G23" s="404">
        <v>11025</v>
      </c>
      <c r="H23" s="404">
        <v>10864</v>
      </c>
      <c r="I23" s="404">
        <v>10952</v>
      </c>
      <c r="J23" s="404">
        <v>10812</v>
      </c>
      <c r="K23" s="404">
        <v>11295</v>
      </c>
      <c r="L23" s="404">
        <v>11504</v>
      </c>
    </row>
    <row r="24" spans="1:14" ht="15" customHeight="1" x14ac:dyDescent="0.2">
      <c r="A24" s="339" t="s">
        <v>227</v>
      </c>
      <c r="B24" s="404">
        <v>6080</v>
      </c>
      <c r="C24" s="404">
        <v>6017</v>
      </c>
      <c r="D24" s="404">
        <v>6079</v>
      </c>
      <c r="E24" s="404">
        <v>6040</v>
      </c>
      <c r="F24" s="404">
        <v>6030</v>
      </c>
      <c r="G24" s="404">
        <v>5964</v>
      </c>
      <c r="H24" s="404">
        <v>5812</v>
      </c>
      <c r="I24" s="404">
        <v>5778</v>
      </c>
      <c r="J24" s="404">
        <v>5770</v>
      </c>
      <c r="K24" s="404">
        <v>5900</v>
      </c>
      <c r="L24" s="404">
        <v>6010</v>
      </c>
    </row>
    <row r="25" spans="1:14" ht="15" customHeight="1" x14ac:dyDescent="0.2">
      <c r="A25" s="339" t="s">
        <v>228</v>
      </c>
      <c r="B25" s="404">
        <v>6278</v>
      </c>
      <c r="C25" s="404">
        <v>6345</v>
      </c>
      <c r="D25" s="404">
        <v>6363</v>
      </c>
      <c r="E25" s="404">
        <v>6404</v>
      </c>
      <c r="F25" s="404">
        <v>6418</v>
      </c>
      <c r="G25" s="404">
        <v>6385</v>
      </c>
      <c r="H25" s="404">
        <v>6208</v>
      </c>
      <c r="I25" s="404">
        <v>6168</v>
      </c>
      <c r="J25" s="404">
        <v>5957</v>
      </c>
      <c r="K25" s="404">
        <v>6202</v>
      </c>
      <c r="L25" s="404">
        <v>6284</v>
      </c>
    </row>
    <row r="26" spans="1:14" ht="15" customHeight="1" x14ac:dyDescent="0.2">
      <c r="A26" s="17" t="s">
        <v>229</v>
      </c>
      <c r="B26" s="403">
        <v>53685</v>
      </c>
      <c r="C26" s="403">
        <v>54415</v>
      </c>
      <c r="D26" s="403">
        <v>55029</v>
      </c>
      <c r="E26" s="403">
        <v>55354</v>
      </c>
      <c r="F26" s="403">
        <v>56108</v>
      </c>
      <c r="G26" s="403">
        <v>57209</v>
      </c>
      <c r="H26" s="403">
        <v>55559</v>
      </c>
      <c r="I26" s="403">
        <v>56643</v>
      </c>
      <c r="J26" s="403">
        <v>54793</v>
      </c>
      <c r="K26" s="403">
        <v>57854</v>
      </c>
      <c r="L26" s="403">
        <v>59573</v>
      </c>
    </row>
    <row r="27" spans="1:14" ht="15" customHeight="1" x14ac:dyDescent="0.2">
      <c r="A27" s="17" t="s">
        <v>230</v>
      </c>
      <c r="B27" s="403">
        <v>13094</v>
      </c>
      <c r="C27" s="403">
        <v>13124</v>
      </c>
      <c r="D27" s="403">
        <v>13250</v>
      </c>
      <c r="E27" s="403">
        <v>13484</v>
      </c>
      <c r="F27" s="403">
        <v>13666</v>
      </c>
      <c r="G27" s="403">
        <v>13850</v>
      </c>
      <c r="H27" s="403">
        <v>13653</v>
      </c>
      <c r="I27" s="403">
        <v>14047</v>
      </c>
      <c r="J27" s="403">
        <v>13853</v>
      </c>
      <c r="K27" s="403">
        <v>14699</v>
      </c>
      <c r="L27" s="403">
        <v>14910</v>
      </c>
    </row>
    <row r="28" spans="1:14" ht="15" customHeight="1" x14ac:dyDescent="0.2">
      <c r="A28" s="17" t="s">
        <v>231</v>
      </c>
      <c r="B28" s="403">
        <v>13533</v>
      </c>
      <c r="C28" s="403">
        <v>13857</v>
      </c>
      <c r="D28" s="403">
        <v>13937</v>
      </c>
      <c r="E28" s="403">
        <v>14026</v>
      </c>
      <c r="F28" s="403">
        <v>14095</v>
      </c>
      <c r="G28" s="403">
        <v>14020</v>
      </c>
      <c r="H28" s="403">
        <v>13753</v>
      </c>
      <c r="I28" s="403">
        <v>13857</v>
      </c>
      <c r="J28" s="403">
        <v>13418</v>
      </c>
      <c r="K28" s="403">
        <v>14383</v>
      </c>
      <c r="L28" s="403">
        <v>14681.999999999998</v>
      </c>
    </row>
    <row r="29" spans="1:14" ht="15" customHeight="1" x14ac:dyDescent="0.2">
      <c r="A29" s="339" t="s">
        <v>232</v>
      </c>
      <c r="B29" s="404">
        <v>2468</v>
      </c>
      <c r="C29" s="404">
        <v>2495</v>
      </c>
      <c r="D29" s="404">
        <v>2491</v>
      </c>
      <c r="E29" s="404">
        <v>2550</v>
      </c>
      <c r="F29" s="404">
        <v>2586</v>
      </c>
      <c r="G29" s="404">
        <v>2592</v>
      </c>
      <c r="H29" s="404">
        <v>2596</v>
      </c>
      <c r="I29" s="404">
        <v>2681</v>
      </c>
      <c r="J29" s="404">
        <v>2645</v>
      </c>
      <c r="K29" s="404">
        <v>2804</v>
      </c>
      <c r="L29" s="404">
        <v>2854</v>
      </c>
    </row>
    <row r="30" spans="1:14" ht="15" customHeight="1" x14ac:dyDescent="0.2">
      <c r="A30" s="339" t="s">
        <v>233</v>
      </c>
      <c r="B30" s="404">
        <v>3325</v>
      </c>
      <c r="C30" s="404">
        <v>3419</v>
      </c>
      <c r="D30" s="404">
        <v>3475</v>
      </c>
      <c r="E30" s="404">
        <v>3509</v>
      </c>
      <c r="F30" s="404">
        <v>3574</v>
      </c>
      <c r="G30" s="404">
        <v>3584</v>
      </c>
      <c r="H30" s="404">
        <v>3505</v>
      </c>
      <c r="I30" s="404">
        <v>3502</v>
      </c>
      <c r="J30" s="404">
        <v>3499</v>
      </c>
      <c r="K30" s="404">
        <v>3654</v>
      </c>
      <c r="L30" s="404">
        <v>3855.9999999999995</v>
      </c>
    </row>
    <row r="31" spans="1:14" ht="15" customHeight="1" x14ac:dyDescent="0.2">
      <c r="A31" s="339" t="s">
        <v>234</v>
      </c>
      <c r="B31" s="404">
        <v>2880</v>
      </c>
      <c r="C31" s="404">
        <v>2917</v>
      </c>
      <c r="D31" s="404">
        <v>2906</v>
      </c>
      <c r="E31" s="404">
        <v>2929</v>
      </c>
      <c r="F31" s="404">
        <v>2901</v>
      </c>
      <c r="G31" s="404">
        <v>2878</v>
      </c>
      <c r="H31" s="404">
        <v>2783</v>
      </c>
      <c r="I31" s="404">
        <v>2770</v>
      </c>
      <c r="J31" s="404">
        <v>2634</v>
      </c>
      <c r="K31" s="404">
        <v>2877</v>
      </c>
      <c r="L31" s="404">
        <v>2865</v>
      </c>
    </row>
    <row r="32" spans="1:14" ht="15" customHeight="1" x14ac:dyDescent="0.2">
      <c r="A32" s="339" t="s">
        <v>235</v>
      </c>
      <c r="B32" s="404">
        <v>4860</v>
      </c>
      <c r="C32" s="404">
        <v>5026</v>
      </c>
      <c r="D32" s="404">
        <v>5065</v>
      </c>
      <c r="E32" s="404">
        <v>5038</v>
      </c>
      <c r="F32" s="404">
        <v>5034</v>
      </c>
      <c r="G32" s="404">
        <v>4966</v>
      </c>
      <c r="H32" s="404">
        <v>4869</v>
      </c>
      <c r="I32" s="404">
        <v>4904</v>
      </c>
      <c r="J32" s="404">
        <v>4640</v>
      </c>
      <c r="K32" s="404">
        <v>5048</v>
      </c>
      <c r="L32" s="404">
        <v>5107.0000000000009</v>
      </c>
    </row>
    <row r="33" spans="1:12" s="20" customFormat="1" ht="15" customHeight="1" x14ac:dyDescent="0.2">
      <c r="A33" s="19" t="s">
        <v>236</v>
      </c>
      <c r="B33" s="406">
        <v>15012</v>
      </c>
      <c r="C33" s="406">
        <v>15485</v>
      </c>
      <c r="D33" s="406">
        <v>15831</v>
      </c>
      <c r="E33" s="406">
        <v>16300</v>
      </c>
      <c r="F33" s="406">
        <v>16481</v>
      </c>
      <c r="G33" s="406">
        <v>17081</v>
      </c>
      <c r="H33" s="406">
        <v>17191</v>
      </c>
      <c r="I33" s="406">
        <v>16775</v>
      </c>
      <c r="J33" s="406">
        <v>16329</v>
      </c>
      <c r="K33" s="406">
        <v>17066</v>
      </c>
      <c r="L33" s="406">
        <v>18237.000000000004</v>
      </c>
    </row>
    <row r="34" spans="1:12" ht="15" customHeight="1" x14ac:dyDescent="0.2">
      <c r="A34" s="21" t="s">
        <v>137</v>
      </c>
      <c r="B34" s="18"/>
      <c r="C34" s="18"/>
      <c r="D34" s="18"/>
      <c r="E34" s="18"/>
      <c r="F34" s="18"/>
      <c r="G34" s="18"/>
      <c r="H34" s="18"/>
      <c r="I34" s="18"/>
      <c r="J34" s="18"/>
      <c r="K34" s="18"/>
      <c r="L34" s="18"/>
    </row>
    <row r="52" spans="8:9" x14ac:dyDescent="0.2">
      <c r="H52" s="334"/>
      <c r="I52" s="334"/>
    </row>
  </sheetData>
  <mergeCells count="1">
    <mergeCell ref="A1:L1"/>
  </mergeCells>
  <conditionalFormatting sqref="B34:C34 B5:K33">
    <cfRule type="cellIs" dxfId="1234" priority="16" operator="equal">
      <formula>0</formula>
    </cfRule>
  </conditionalFormatting>
  <conditionalFormatting sqref="D34">
    <cfRule type="cellIs" dxfId="1233" priority="14" operator="equal">
      <formula>0</formula>
    </cfRule>
  </conditionalFormatting>
  <conditionalFormatting sqref="G34">
    <cfRule type="cellIs" dxfId="1232" priority="13" operator="equal">
      <formula>0</formula>
    </cfRule>
  </conditionalFormatting>
  <conditionalFormatting sqref="E34">
    <cfRule type="cellIs" dxfId="1231" priority="12" operator="equal">
      <formula>0</formula>
    </cfRule>
  </conditionalFormatting>
  <conditionalFormatting sqref="F34">
    <cfRule type="cellIs" dxfId="1230" priority="11" operator="equal">
      <formula>0</formula>
    </cfRule>
  </conditionalFormatting>
  <conditionalFormatting sqref="H34">
    <cfRule type="cellIs" dxfId="1229" priority="9" operator="equal">
      <formula>0</formula>
    </cfRule>
  </conditionalFormatting>
  <conditionalFormatting sqref="I34">
    <cfRule type="cellIs" dxfId="1228" priority="7" operator="equal">
      <formula>0</formula>
    </cfRule>
  </conditionalFormatting>
  <conditionalFormatting sqref="J34">
    <cfRule type="cellIs" dxfId="1227" priority="5" operator="equal">
      <formula>0</formula>
    </cfRule>
  </conditionalFormatting>
  <conditionalFormatting sqref="K34">
    <cfRule type="cellIs" dxfId="1226" priority="3" operator="equal">
      <formula>0</formula>
    </cfRule>
  </conditionalFormatting>
  <conditionalFormatting sqref="L5:L33">
    <cfRule type="cellIs" dxfId="1225" priority="2" operator="equal">
      <formula>0</formula>
    </cfRule>
  </conditionalFormatting>
  <conditionalFormatting sqref="L34">
    <cfRule type="cellIs" dxfId="1224" priority="1" operator="equal">
      <formula>0</formula>
    </cfRule>
  </conditionalFormatting>
  <printOptions horizontalCentered="1"/>
  <pageMargins left="0.27559055118110237" right="0.27559055118110237" top="1.7716535433070868" bottom="0.47244094488188981" header="0.19685039370078741" footer="0.19685039370078741"/>
  <pageSetup paperSize="9" scale="94" orientation="portrait" r:id="rId1"/>
  <headerFooter>
    <oddHeader>&amp;C&amp;G</oddHeader>
  </headerFooter>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52</vt:i4>
      </vt:variant>
      <vt:variant>
        <vt:lpstr>Intervalos com Nome</vt:lpstr>
      </vt:variant>
      <vt:variant>
        <vt:i4>47</vt:i4>
      </vt:variant>
    </vt:vector>
  </HeadingPairs>
  <TitlesOfParts>
    <vt:vector size="99" baseType="lpstr">
      <vt:lpstr>Capa</vt:lpstr>
      <vt:lpstr>ficha técnica</vt:lpstr>
      <vt:lpstr>índice de quadros</vt:lpstr>
      <vt:lpstr>Introdução</vt:lpstr>
      <vt:lpstr>Estrutura Empresarial</vt:lpstr>
      <vt:lpstr>q1</vt:lpstr>
      <vt:lpstr>q2</vt:lpstr>
      <vt:lpstr>q3</vt:lpstr>
      <vt:lpstr>q4</vt:lpstr>
      <vt:lpstr>q5</vt:lpstr>
      <vt:lpstr>q6</vt:lpstr>
      <vt:lpstr>q7</vt:lpstr>
      <vt:lpstr>q8</vt:lpstr>
      <vt:lpstr>Emprego</vt:lpstr>
      <vt:lpstr>q9</vt:lpstr>
      <vt:lpstr>q10</vt:lpstr>
      <vt:lpstr>q11</vt:lpstr>
      <vt:lpstr>q12</vt:lpstr>
      <vt:lpstr>q13</vt:lpstr>
      <vt:lpstr>q14</vt:lpstr>
      <vt:lpstr>q15</vt:lpstr>
      <vt:lpstr>q16</vt:lpstr>
      <vt:lpstr>q17</vt:lpstr>
      <vt:lpstr>q18</vt:lpstr>
      <vt:lpstr>q19</vt:lpstr>
      <vt:lpstr>q20</vt:lpstr>
      <vt:lpstr>Remunerações</vt:lpstr>
      <vt:lpstr>q21</vt:lpstr>
      <vt:lpstr>q22</vt:lpstr>
      <vt:lpstr>q23</vt:lpstr>
      <vt:lpstr>q24</vt:lpstr>
      <vt:lpstr>q25</vt:lpstr>
      <vt:lpstr>q26</vt:lpstr>
      <vt:lpstr>q27</vt:lpstr>
      <vt:lpstr>q28</vt:lpstr>
      <vt:lpstr>q29</vt:lpstr>
      <vt:lpstr>q30</vt:lpstr>
      <vt:lpstr>q31</vt:lpstr>
      <vt:lpstr>q32 </vt:lpstr>
      <vt:lpstr>q33</vt:lpstr>
      <vt:lpstr>q34</vt:lpstr>
      <vt:lpstr>q35</vt:lpstr>
      <vt:lpstr>q36</vt:lpstr>
      <vt:lpstr>q37</vt:lpstr>
      <vt:lpstr>q38</vt:lpstr>
      <vt:lpstr>q39</vt:lpstr>
      <vt:lpstr>q40</vt:lpstr>
      <vt:lpstr>q41</vt:lpstr>
      <vt:lpstr>Conceitos e nomenclaturas</vt:lpstr>
      <vt:lpstr>Conceitos1</vt:lpstr>
      <vt:lpstr>Conceitos2</vt:lpstr>
      <vt:lpstr>Nomenclaturas</vt:lpstr>
      <vt:lpstr>Capa!Área_de_Impressão</vt:lpstr>
      <vt:lpstr>Conceitos1!Área_de_Impressão</vt:lpstr>
      <vt:lpstr>Conceitos2!Área_de_Impressão</vt:lpstr>
      <vt:lpstr>'índice de quadros'!Área_de_Impressão</vt:lpstr>
      <vt:lpstr>Introdução!Área_de_Impressão</vt:lpstr>
      <vt:lpstr>Nomenclaturas!Área_de_Impressão</vt:lpstr>
      <vt:lpstr>'q1'!Área_de_Impressão</vt:lpstr>
      <vt:lpstr>'q10'!Área_de_Impressão</vt:lpstr>
      <vt:lpstr>'q11'!Área_de_Impressão</vt:lpstr>
      <vt:lpstr>'q12'!Área_de_Impressão</vt:lpstr>
      <vt:lpstr>'q13'!Área_de_Impressão</vt:lpstr>
      <vt:lpstr>'q14'!Área_de_Impressão</vt:lpstr>
      <vt:lpstr>'q15'!Área_de_Impressão</vt:lpstr>
      <vt:lpstr>'q16'!Área_de_Impressão</vt:lpstr>
      <vt:lpstr>'q17'!Área_de_Impressão</vt:lpstr>
      <vt:lpstr>'q18'!Área_de_Impressão</vt:lpstr>
      <vt:lpstr>'q19'!Área_de_Impressão</vt:lpstr>
      <vt:lpstr>'q2'!Área_de_Impressão</vt:lpstr>
      <vt:lpstr>'q20'!Área_de_Impressão</vt:lpstr>
      <vt:lpstr>'q21'!Área_de_Impressão</vt:lpstr>
      <vt:lpstr>'q22'!Área_de_Impressão</vt:lpstr>
      <vt:lpstr>'q23'!Área_de_Impressão</vt:lpstr>
      <vt:lpstr>'q24'!Área_de_Impressão</vt:lpstr>
      <vt:lpstr>'q25'!Área_de_Impressão</vt:lpstr>
      <vt:lpstr>'q26'!Área_de_Impressão</vt:lpstr>
      <vt:lpstr>'q27'!Área_de_Impressão</vt:lpstr>
      <vt:lpstr>'q28'!Área_de_Impressão</vt:lpstr>
      <vt:lpstr>'q29'!Área_de_Impressão</vt:lpstr>
      <vt:lpstr>'q3'!Área_de_Impressão</vt:lpstr>
      <vt:lpstr>'q30'!Área_de_Impressão</vt:lpstr>
      <vt:lpstr>'q31'!Área_de_Impressão</vt:lpstr>
      <vt:lpstr>'q32 '!Área_de_Impressão</vt:lpstr>
      <vt:lpstr>'q33'!Área_de_Impressão</vt:lpstr>
      <vt:lpstr>'q34'!Área_de_Impressão</vt:lpstr>
      <vt:lpstr>'q35'!Área_de_Impressão</vt:lpstr>
      <vt:lpstr>'q36'!Área_de_Impressão</vt:lpstr>
      <vt:lpstr>'q37'!Área_de_Impressão</vt:lpstr>
      <vt:lpstr>'q38'!Área_de_Impressão</vt:lpstr>
      <vt:lpstr>'q39'!Área_de_Impressão</vt:lpstr>
      <vt:lpstr>'q4'!Área_de_Impressão</vt:lpstr>
      <vt:lpstr>'q40'!Área_de_Impressão</vt:lpstr>
      <vt:lpstr>'q41'!Área_de_Impressão</vt:lpstr>
      <vt:lpstr>'q5'!Área_de_Impressão</vt:lpstr>
      <vt:lpstr>'q6'!Área_de_Impressão</vt:lpstr>
      <vt:lpstr>'q7'!Área_de_Impressão</vt:lpstr>
      <vt:lpstr>'q8'!Área_de_Impressão</vt:lpstr>
      <vt:lpstr>'q9'!Área_de_Impressão</vt:lpstr>
    </vt:vector>
  </TitlesOfParts>
  <Company>GEP/MTSS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Sérires Cronológicas - Quadros de Pessoal 1991-2006</dc:title>
  <dc:subject>Estrutura Empresarial; Emprego e Remunerações</dc:subject>
  <dc:creator>ESIIE/Gabinete de Estratégia e Planeamento (GEP), MTSS</dc:creator>
  <cp:keywords>Empresas, Estabelecimentos; Pessoas ao serviço, Trabalhadores por conta de outrem; Remunerações; Remuneração Base; Ganho</cp:keywords>
  <cp:lastModifiedBy>Lina.G.Rafael</cp:lastModifiedBy>
  <cp:lastPrinted>2025-05-14T17:04:17Z</cp:lastPrinted>
  <dcterms:created xsi:type="dcterms:W3CDTF">2009-06-01T13:56:07Z</dcterms:created>
  <dcterms:modified xsi:type="dcterms:W3CDTF">2025-05-16T14:05:15Z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ata de conclusão">
    <vt:lpwstr>Agosto 2009</vt:lpwstr>
  </property>
</Properties>
</file>