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2.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59"/>
  </bookViews>
  <sheets>
    <sheet name="capa" sheetId="389" r:id="rId1"/>
    <sheet name="introducao" sheetId="6" r:id="rId2"/>
    <sheet name="fontes" sheetId="7" r:id="rId3"/>
    <sheet name="6populacao1" sheetId="846" r:id="rId4"/>
    <sheet name="7empregoINE1" sheetId="847" r:id="rId5"/>
    <sheet name="8desemprego_INE1" sheetId="848" r:id="rId6"/>
    <sheet name="9lay_off" sheetId="487" r:id="rId7"/>
    <sheet name="10desemprego_IEFP)" sheetId="800" r:id="rId8"/>
    <sheet name="11desemprego_IEFP" sheetId="801" r:id="rId9"/>
    <sheet name="12fp_anexo C" sheetId="703" r:id="rId10"/>
    <sheet name="13empresarial" sheetId="850" r:id="rId11"/>
    <sheet name="14ganhos" sheetId="458" r:id="rId12"/>
    <sheet name="15salários" sheetId="502" r:id="rId13"/>
    <sheet name="16irct" sheetId="491" r:id="rId14"/>
    <sheet name="17acidentes" sheetId="849"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 r:id="rId24"/>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'13empresarial'!$A$1:$O$61</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M50" i="850" l="1"/>
  <c r="L50" i="850"/>
  <c r="K50" i="850"/>
  <c r="J50" i="850"/>
  <c r="I50" i="850"/>
  <c r="H50" i="850"/>
  <c r="G50" i="850"/>
  <c r="F50" i="850"/>
  <c r="E50" i="850"/>
  <c r="M49" i="850"/>
  <c r="L49" i="850"/>
  <c r="K49" i="850"/>
  <c r="J49" i="850"/>
  <c r="I49" i="850"/>
  <c r="H49" i="850"/>
  <c r="G49" i="850"/>
  <c r="F49" i="850"/>
  <c r="E49" i="850"/>
  <c r="M48" i="850"/>
  <c r="L48" i="850"/>
  <c r="K48" i="850"/>
  <c r="J48" i="850"/>
  <c r="I48" i="850"/>
  <c r="H48" i="850"/>
  <c r="G48" i="850"/>
  <c r="F48" i="850"/>
  <c r="E48" i="850"/>
  <c r="M47" i="850"/>
  <c r="L47" i="850"/>
  <c r="K47" i="850"/>
  <c r="J47" i="850"/>
  <c r="I47" i="850"/>
  <c r="H47" i="850"/>
  <c r="G47" i="850"/>
  <c r="F47" i="850"/>
  <c r="E47" i="850"/>
  <c r="M46" i="850"/>
  <c r="L46" i="850"/>
  <c r="K46" i="850"/>
  <c r="J46" i="850"/>
  <c r="I46" i="850"/>
  <c r="H46" i="850"/>
  <c r="G46" i="850"/>
  <c r="F46" i="850"/>
  <c r="E46" i="850"/>
  <c r="M45" i="850"/>
  <c r="M52" i="850" s="1"/>
  <c r="L45" i="850"/>
  <c r="L52" i="850" s="1"/>
  <c r="K45" i="850"/>
  <c r="K52" i="850" s="1"/>
  <c r="J45" i="850"/>
  <c r="J52" i="850" s="1"/>
  <c r="I45" i="850"/>
  <c r="I52" i="850" s="1"/>
  <c r="H45" i="850"/>
  <c r="H52" i="850" s="1"/>
  <c r="G45" i="850"/>
  <c r="G52" i="850" s="1"/>
  <c r="F45" i="850"/>
  <c r="F52" i="850" s="1"/>
  <c r="E45" i="850"/>
  <c r="E52" i="850" s="1"/>
  <c r="M43" i="850"/>
  <c r="L43" i="850"/>
  <c r="K43" i="850"/>
  <c r="J43" i="850"/>
  <c r="I43" i="850"/>
  <c r="H43" i="850"/>
  <c r="G43" i="850"/>
  <c r="F43" i="850"/>
  <c r="E43" i="850"/>
  <c r="M42" i="850"/>
  <c r="L42" i="850"/>
  <c r="K42" i="850"/>
  <c r="J42" i="850"/>
  <c r="I42" i="850"/>
  <c r="H42" i="850"/>
  <c r="G42" i="850"/>
  <c r="F42" i="850"/>
  <c r="E42" i="850"/>
  <c r="M41" i="850"/>
  <c r="L41" i="850"/>
  <c r="K41" i="850"/>
  <c r="J41" i="850"/>
  <c r="I41" i="850"/>
  <c r="H41" i="850"/>
  <c r="G41" i="850"/>
  <c r="F41" i="850"/>
  <c r="E41" i="850"/>
  <c r="M40" i="850"/>
  <c r="L40" i="850"/>
  <c r="K40" i="850"/>
  <c r="J40" i="850"/>
  <c r="I40" i="850"/>
  <c r="H40" i="850"/>
  <c r="G40" i="850"/>
  <c r="F40" i="850"/>
  <c r="E40" i="850"/>
  <c r="M39" i="850"/>
  <c r="L39" i="850"/>
  <c r="K39" i="850"/>
  <c r="J39" i="850"/>
  <c r="I39" i="850"/>
  <c r="H39" i="850"/>
  <c r="G39" i="850"/>
  <c r="F39" i="850"/>
  <c r="E39" i="850"/>
  <c r="M38" i="850"/>
  <c r="L38" i="850"/>
  <c r="K38" i="850"/>
  <c r="J38" i="850"/>
  <c r="I38" i="850"/>
  <c r="H38" i="850"/>
  <c r="G38" i="850"/>
  <c r="F38" i="850"/>
  <c r="E38" i="850"/>
  <c r="M36" i="850"/>
  <c r="L36" i="850"/>
  <c r="K36" i="850"/>
  <c r="J36" i="850"/>
  <c r="I36" i="850"/>
  <c r="H36" i="850"/>
  <c r="G36" i="850"/>
  <c r="F36" i="850"/>
  <c r="E36" i="850"/>
  <c r="M35" i="850"/>
  <c r="L35" i="850"/>
  <c r="K35" i="850"/>
  <c r="J35" i="850"/>
  <c r="I35" i="850"/>
  <c r="H35" i="850"/>
  <c r="G35" i="850"/>
  <c r="F35" i="850"/>
  <c r="E35" i="850"/>
  <c r="M34" i="850"/>
  <c r="L34" i="850"/>
  <c r="K34" i="850"/>
  <c r="J34" i="850"/>
  <c r="I34" i="850"/>
  <c r="H34" i="850"/>
  <c r="G34" i="850"/>
  <c r="F34" i="850"/>
  <c r="E34" i="850"/>
  <c r="M33" i="850"/>
  <c r="L33" i="850"/>
  <c r="K33" i="850"/>
  <c r="J33" i="850"/>
  <c r="I33" i="850"/>
  <c r="H33" i="850"/>
  <c r="G33" i="850"/>
  <c r="F33" i="850"/>
  <c r="E33" i="850"/>
  <c r="M32" i="850"/>
  <c r="L32" i="850"/>
  <c r="K32" i="850"/>
  <c r="J32" i="850"/>
  <c r="I32" i="850"/>
  <c r="H32" i="850"/>
  <c r="G32" i="850"/>
  <c r="F32" i="850"/>
  <c r="E32" i="850"/>
  <c r="M31" i="850"/>
  <c r="L31" i="850"/>
  <c r="K31" i="850"/>
  <c r="J31" i="850"/>
  <c r="I31" i="850"/>
  <c r="H31" i="850"/>
  <c r="G31" i="850"/>
  <c r="F31" i="850"/>
  <c r="E31" i="850"/>
  <c r="F53" i="850" l="1"/>
  <c r="H53" i="850"/>
  <c r="J53" i="850"/>
  <c r="L53" i="850"/>
  <c r="E54" i="850"/>
  <c r="G54" i="850"/>
  <c r="I54" i="850"/>
  <c r="K54" i="850"/>
  <c r="M54" i="850"/>
  <c r="F55" i="850"/>
  <c r="H55" i="850"/>
  <c r="J55" i="850"/>
  <c r="L55" i="850"/>
  <c r="E56" i="850"/>
  <c r="G56" i="850"/>
  <c r="I56" i="850"/>
  <c r="K56" i="850"/>
  <c r="M56" i="850"/>
  <c r="F57" i="850"/>
  <c r="H57" i="850"/>
  <c r="J57" i="850"/>
  <c r="L57" i="850"/>
  <c r="E53" i="850"/>
  <c r="G53" i="850"/>
  <c r="I53" i="850"/>
  <c r="K53" i="850"/>
  <c r="M53" i="850"/>
  <c r="F54" i="850"/>
  <c r="H54" i="850"/>
  <c r="J54" i="850"/>
  <c r="L54" i="850"/>
  <c r="E55" i="850"/>
  <c r="G55" i="850"/>
  <c r="I55" i="850"/>
  <c r="K55" i="850"/>
  <c r="M55" i="850"/>
  <c r="F56" i="850"/>
  <c r="H56" i="850"/>
  <c r="J56" i="850"/>
  <c r="L56" i="850"/>
  <c r="E57" i="850"/>
  <c r="G57" i="850"/>
  <c r="I57" i="850"/>
  <c r="K57" i="850"/>
  <c r="M57" i="850"/>
  <c r="P10" i="491" l="1"/>
  <c r="P18" i="491" s="1"/>
  <c r="P19" i="491"/>
  <c r="O19" i="491"/>
  <c r="O18" i="491"/>
  <c r="O10" i="491"/>
  <c r="N10" i="491"/>
  <c r="M10" i="491"/>
  <c r="L10" i="491"/>
  <c r="K10" i="491"/>
  <c r="L55" i="848" l="1"/>
  <c r="H55" i="848"/>
  <c r="N53" i="848"/>
  <c r="L53" i="848"/>
  <c r="J53" i="848"/>
  <c r="H53" i="848"/>
  <c r="F53" i="848"/>
  <c r="L49" i="848"/>
  <c r="H49" i="848"/>
  <c r="N46" i="848"/>
  <c r="J46" i="848"/>
  <c r="F46" i="848"/>
  <c r="L45" i="848"/>
  <c r="H45" i="848"/>
  <c r="L43" i="848"/>
  <c r="H43" i="848"/>
  <c r="N54" i="848"/>
  <c r="L54" i="848"/>
  <c r="J54" i="848"/>
  <c r="H54" i="848"/>
  <c r="F54" i="848"/>
  <c r="M21" i="848"/>
  <c r="I21" i="848"/>
  <c r="E21" i="848"/>
  <c r="K21" i="848"/>
  <c r="G21" i="848"/>
  <c r="L61" i="847"/>
  <c r="H61" i="847"/>
  <c r="J46" i="847"/>
  <c r="F46" i="847"/>
  <c r="N45" i="847"/>
  <c r="L45" i="847"/>
  <c r="J45" i="847"/>
  <c r="H45" i="847"/>
  <c r="F45" i="847"/>
  <c r="M38" i="847"/>
  <c r="I38" i="847"/>
  <c r="E38" i="847"/>
  <c r="K37" i="847"/>
  <c r="G37" i="847"/>
  <c r="M36" i="847"/>
  <c r="I36" i="847"/>
  <c r="E36" i="847"/>
  <c r="N35" i="846"/>
  <c r="L35" i="846"/>
  <c r="J35" i="846"/>
  <c r="H35" i="846"/>
  <c r="F35" i="846"/>
  <c r="M7" i="848"/>
  <c r="M40" i="848" s="1"/>
  <c r="K7" i="848"/>
  <c r="K40" i="848" s="1"/>
  <c r="I7" i="848"/>
  <c r="I40" i="848" s="1"/>
  <c r="G7" i="848"/>
  <c r="G40" i="848" s="1"/>
  <c r="E7" i="848"/>
  <c r="E40" i="848" s="1"/>
  <c r="N46" i="847" l="1"/>
  <c r="L52" i="848"/>
  <c r="F44" i="848"/>
  <c r="J44" i="848"/>
  <c r="N44" i="848"/>
  <c r="H47" i="848"/>
  <c r="L47" i="848"/>
  <c r="F48" i="848"/>
  <c r="J48" i="848"/>
  <c r="N48" i="848"/>
  <c r="F50" i="848"/>
  <c r="J50" i="848"/>
  <c r="N50" i="848"/>
  <c r="H52" i="848"/>
  <c r="F56" i="848"/>
  <c r="J56" i="848"/>
  <c r="N56" i="848"/>
  <c r="H36" i="846"/>
  <c r="L36" i="846"/>
  <c r="F39" i="846"/>
  <c r="J39" i="846"/>
  <c r="N39" i="846"/>
  <c r="H42" i="846"/>
  <c r="L42" i="846"/>
  <c r="F45" i="846"/>
  <c r="J45" i="846"/>
  <c r="N45" i="846"/>
  <c r="H48" i="846"/>
  <c r="L48" i="846"/>
  <c r="F51" i="846"/>
  <c r="J51" i="846"/>
  <c r="N51" i="846"/>
  <c r="F43" i="848"/>
  <c r="J43" i="848"/>
  <c r="N43" i="848"/>
  <c r="H44" i="848"/>
  <c r="L44" i="848"/>
  <c r="F45" i="848"/>
  <c r="J45" i="848"/>
  <c r="N45" i="848"/>
  <c r="H46" i="848"/>
  <c r="L46" i="848"/>
  <c r="F47" i="848"/>
  <c r="J47" i="848"/>
  <c r="N47" i="848"/>
  <c r="H48" i="848"/>
  <c r="L48" i="848"/>
  <c r="F49" i="848"/>
  <c r="J49" i="848"/>
  <c r="N49" i="848"/>
  <c r="H50" i="848"/>
  <c r="L50" i="848"/>
  <c r="F55" i="848"/>
  <c r="J55" i="848"/>
  <c r="N55" i="848"/>
  <c r="H56" i="848"/>
  <c r="L56" i="848"/>
  <c r="F36" i="846"/>
  <c r="J36" i="846"/>
  <c r="N36" i="846"/>
  <c r="H37" i="846"/>
  <c r="L37" i="846"/>
  <c r="F38" i="846"/>
  <c r="J38" i="846"/>
  <c r="N38" i="846"/>
  <c r="H39" i="846"/>
  <c r="L39" i="846"/>
  <c r="F40" i="846"/>
  <c r="J40" i="846"/>
  <c r="N40" i="846"/>
  <c r="H41" i="846"/>
  <c r="L41" i="846"/>
  <c r="F42" i="846"/>
  <c r="J42" i="846"/>
  <c r="N42" i="846"/>
  <c r="H43" i="846"/>
  <c r="L43" i="846"/>
  <c r="F44" i="846"/>
  <c r="J44" i="846"/>
  <c r="N44" i="846"/>
  <c r="H45" i="846"/>
  <c r="L45" i="846"/>
  <c r="F46" i="846"/>
  <c r="J46" i="846"/>
  <c r="N46" i="846"/>
  <c r="H47" i="846"/>
  <c r="L47" i="846"/>
  <c r="F48" i="846"/>
  <c r="J48" i="846"/>
  <c r="N48" i="846"/>
  <c r="H49" i="846"/>
  <c r="L49" i="846"/>
  <c r="F50" i="846"/>
  <c r="J50" i="846"/>
  <c r="N50" i="846"/>
  <c r="H51" i="846"/>
  <c r="L51" i="846"/>
  <c r="F52" i="846"/>
  <c r="J52" i="846"/>
  <c r="N52" i="846"/>
  <c r="F37" i="846"/>
  <c r="J37" i="846"/>
  <c r="N37" i="846"/>
  <c r="H38" i="846"/>
  <c r="L38" i="846"/>
  <c r="H40" i="846"/>
  <c r="L40" i="846"/>
  <c r="F41" i="846"/>
  <c r="J41" i="846"/>
  <c r="N41" i="846"/>
  <c r="F43" i="846"/>
  <c r="J43" i="846"/>
  <c r="N43" i="846"/>
  <c r="H44" i="846"/>
  <c r="L44" i="846"/>
  <c r="H46" i="846"/>
  <c r="L46" i="846"/>
  <c r="F47" i="846"/>
  <c r="J47" i="846"/>
  <c r="N47" i="846"/>
  <c r="F49" i="846"/>
  <c r="J49" i="846"/>
  <c r="N49" i="846"/>
  <c r="H50" i="846"/>
  <c r="L50" i="846"/>
  <c r="H52" i="846"/>
  <c r="L52" i="846"/>
  <c r="F53" i="846"/>
  <c r="J53" i="846"/>
  <c r="N53" i="846"/>
  <c r="H54" i="846"/>
  <c r="L54" i="846"/>
  <c r="F55" i="846"/>
  <c r="J55" i="846"/>
  <c r="N55" i="846"/>
  <c r="G36" i="847"/>
  <c r="K36" i="847"/>
  <c r="E37" i="847"/>
  <c r="I37" i="847"/>
  <c r="M37" i="847"/>
  <c r="G38" i="847"/>
  <c r="K38" i="847"/>
  <c r="H46" i="847"/>
  <c r="L46" i="847"/>
  <c r="F47" i="847"/>
  <c r="J47" i="847"/>
  <c r="N47" i="847"/>
  <c r="F61" i="847"/>
  <c r="J61" i="847"/>
  <c r="N61" i="847"/>
  <c r="H62" i="847"/>
  <c r="L62" i="847"/>
  <c r="G35" i="848"/>
  <c r="K35" i="848"/>
  <c r="E35" i="848"/>
  <c r="I35" i="848"/>
  <c r="M35" i="848"/>
  <c r="F42" i="848"/>
  <c r="H42" i="848"/>
  <c r="J42" i="848"/>
  <c r="L42" i="848"/>
  <c r="N42" i="848"/>
  <c r="H53" i="846"/>
  <c r="L53" i="846"/>
  <c r="F54" i="846"/>
  <c r="J54" i="846"/>
  <c r="N54" i="846"/>
  <c r="H55" i="846"/>
  <c r="L55" i="846"/>
  <c r="H47" i="847"/>
  <c r="L47" i="847"/>
  <c r="F48" i="847"/>
  <c r="F62" i="847"/>
  <c r="J62" i="847"/>
  <c r="N62" i="847"/>
  <c r="F52" i="848"/>
  <c r="J52" i="848"/>
  <c r="N52" i="848"/>
  <c r="G33" i="846"/>
  <c r="K33" i="846"/>
  <c r="G7" i="847"/>
  <c r="G43" i="847" s="1"/>
  <c r="K7" i="847"/>
  <c r="K43" i="847" s="1"/>
  <c r="H48" i="847"/>
  <c r="L48" i="847"/>
  <c r="F49" i="847"/>
  <c r="J49" i="847"/>
  <c r="N49" i="847"/>
  <c r="H50" i="847"/>
  <c r="L50" i="847"/>
  <c r="F51" i="847"/>
  <c r="J51" i="847"/>
  <c r="N51" i="847"/>
  <c r="H52" i="847"/>
  <c r="L52" i="847"/>
  <c r="F53" i="847"/>
  <c r="J53" i="847"/>
  <c r="N53" i="847"/>
  <c r="H54" i="847"/>
  <c r="L54" i="847"/>
  <c r="F55" i="847"/>
  <c r="J55" i="847"/>
  <c r="N55" i="847"/>
  <c r="H56" i="847"/>
  <c r="L56" i="847"/>
  <c r="F57" i="847"/>
  <c r="J57" i="847"/>
  <c r="N57" i="847"/>
  <c r="H58" i="847"/>
  <c r="L58" i="847"/>
  <c r="F59" i="847"/>
  <c r="J59" i="847"/>
  <c r="N59" i="847"/>
  <c r="H60" i="847"/>
  <c r="L60" i="847"/>
  <c r="E33" i="846"/>
  <c r="I33" i="846"/>
  <c r="M33" i="846"/>
  <c r="E7" i="847"/>
  <c r="E43" i="847" s="1"/>
  <c r="I7" i="847"/>
  <c r="I43" i="847" s="1"/>
  <c r="M7" i="847"/>
  <c r="M43" i="847" s="1"/>
  <c r="J48" i="847"/>
  <c r="N48" i="847"/>
  <c r="H49" i="847"/>
  <c r="L49" i="847"/>
  <c r="F50" i="847"/>
  <c r="J50" i="847"/>
  <c r="N50" i="847"/>
  <c r="H51" i="847"/>
  <c r="L51" i="847"/>
  <c r="F52" i="847"/>
  <c r="J52" i="847"/>
  <c r="N52" i="847"/>
  <c r="H53" i="847"/>
  <c r="L53" i="847"/>
  <c r="F54" i="847"/>
  <c r="J54" i="847"/>
  <c r="N54" i="847"/>
  <c r="H55" i="847"/>
  <c r="L55" i="847"/>
  <c r="F56" i="847"/>
  <c r="J56" i="847"/>
  <c r="N56" i="847"/>
  <c r="H57" i="847"/>
  <c r="L57" i="847"/>
  <c r="F58" i="847"/>
  <c r="J58" i="847"/>
  <c r="N58" i="847"/>
  <c r="H59" i="847"/>
  <c r="L59" i="847"/>
  <c r="F60" i="847"/>
  <c r="J60" i="847"/>
  <c r="N60" i="847"/>
  <c r="F51" i="848"/>
  <c r="H51" i="848"/>
  <c r="J51" i="848"/>
  <c r="L51" i="848"/>
  <c r="N51" i="848"/>
  <c r="Q10" i="491"/>
  <c r="N24" i="458" l="1"/>
  <c r="H24" i="458"/>
  <c r="I24" i="458"/>
  <c r="J24" i="458"/>
  <c r="K24" i="458"/>
  <c r="L24" i="458"/>
  <c r="H25" i="458"/>
  <c r="I25" i="458"/>
  <c r="J25" i="458"/>
  <c r="K25" i="458"/>
  <c r="L25" i="458"/>
  <c r="H26" i="458"/>
  <c r="I26" i="458"/>
  <c r="J26" i="458"/>
  <c r="K26" i="458"/>
  <c r="L26" i="458"/>
  <c r="H27" i="458"/>
  <c r="I27" i="458"/>
  <c r="J27" i="458"/>
  <c r="K27" i="458"/>
  <c r="L27" i="458"/>
  <c r="C66" i="500" l="1"/>
  <c r="M27" i="458" l="1"/>
  <c r="M26" i="458"/>
  <c r="M25" i="458"/>
  <c r="M24" i="458"/>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K43" i="500" l="1"/>
  <c r="K6" i="500"/>
  <c r="AO27" i="500"/>
  <c r="AO23" i="500"/>
  <c r="AO19" i="500"/>
  <c r="AO15" i="500"/>
  <c r="AO11" i="500"/>
  <c r="J44" i="500"/>
  <c r="AO25" i="500"/>
  <c r="AO21" i="500"/>
  <c r="AO17" i="500"/>
  <c r="AO13" i="500"/>
  <c r="AO9" i="500"/>
  <c r="E44" i="500"/>
  <c r="I44" i="500"/>
  <c r="G44" i="500"/>
  <c r="F44" i="500"/>
  <c r="H44" i="500"/>
  <c r="Q69" i="491" l="1"/>
  <c r="Q68" i="491"/>
  <c r="Q72" i="491"/>
  <c r="Q71" i="491"/>
  <c r="Q70" i="491"/>
  <c r="L35" i="7" l="1"/>
</calcChain>
</file>

<file path=xl/sharedStrings.xml><?xml version="1.0" encoding="utf-8"?>
<sst xmlns="http://schemas.openxmlformats.org/spreadsheetml/2006/main" count="1663" uniqueCount="660">
  <si>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</si>
  <si>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</si>
  <si>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</si>
  <si>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</si>
  <si>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</si>
  <si>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</si>
  <si>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</si>
  <si>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</si>
  <si>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</si>
  <si>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</si>
  <si>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</si>
  <si>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</si>
  <si>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</si>
  <si>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</si>
  <si>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</si>
  <si>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</si>
  <si>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</si>
  <si>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</si>
  <si>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</si>
  <si>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</si>
  <si>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</si>
  <si>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</si>
  <si>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</si>
  <si>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</si>
  <si>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</si>
  <si>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</si>
  <si>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</si>
  <si>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</si>
  <si>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</si>
  <si>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</si>
  <si>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</si>
  <si>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</si>
  <si>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</si>
  <si>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</si>
  <si>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</si>
  <si>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</si>
  <si>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</si>
  <si>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</si>
  <si>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</si>
  <si>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</si>
  <si>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</si>
  <si>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</si>
  <si>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</si>
  <si>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</si>
  <si>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</si>
  <si>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</si>
  <si>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</si>
  <si>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</si>
  <si>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</si>
  <si>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</si>
  <si>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</si>
  <si>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</si>
  <si>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</si>
  <si>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</si>
  <si>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</si>
  <si>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</si>
  <si>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</si>
  <si>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</si>
  <si>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</si>
  <si>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</si>
  <si>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</si>
  <si>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</si>
  <si>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</si>
  <si>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</si>
  <si>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</si>
  <si>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</si>
  <si>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</si>
  <si>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</si>
  <si>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</si>
  <si>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</si>
  <si>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</si>
  <si>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</si>
  <si>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</si>
  <si>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</si>
  <si>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</si>
  <si>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</si>
  <si>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</si>
  <si>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</si>
  <si>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</si>
  <si>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</si>
  <si>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</si>
  <si>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</si>
  <si>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</si>
  <si>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</si>
  <si>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</si>
  <si>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</si>
  <si>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</si>
  <si>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</si>
  <si>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</si>
  <si>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</si>
  <si>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</si>
  <si>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</si>
  <si>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</si>
  <si>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</si>
  <si>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</si>
  <si>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</si>
  <si>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</si>
  <si>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</si>
  <si>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</si>
  <si>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</si>
  <si>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</si>
  <si>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</si>
  <si>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</si>
  <si>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</si>
  <si>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</si>
  <si>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</si>
  <si>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</si>
  <si>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</si>
  <si>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</si>
  <si>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</si>
  <si>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</si>
  <si>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</si>
  <si>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</si>
  <si>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</si>
  <si>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</si>
  <si>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</si>
  <si>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</si>
  <si>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</si>
  <si>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</si>
  <si>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</si>
  <si>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</si>
  <si>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</si>
  <si>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</si>
  <si>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</si>
  <si>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</si>
  <si>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</si>
  <si>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</si>
  <si>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</si>
  <si>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</si>
  <si>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</si>
  <si>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</si>
  <si>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</si>
  <si>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</si>
  <si>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</si>
  <si>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</si>
  <si>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</si>
  <si>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</si>
  <si>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</si>
  <si>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</si>
  <si>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</si>
  <si>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</si>
  <si>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</si>
  <si>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</si>
  <si>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</si>
  <si>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</si>
  <si>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</si>
  <si>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</si>
  <si>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</si>
  <si>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</si>
  <si>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</si>
  <si>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</si>
  <si>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</si>
  <si>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</si>
  <si>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</si>
  <si>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</si>
  <si>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</si>
  <si>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</si>
  <si>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</si>
  <si>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</si>
  <si>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</si>
  <si>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</si>
  <si>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</si>
  <si>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</si>
  <si>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</si>
  <si>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</si>
  <si>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</si>
  <si>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</si>
  <si>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</si>
  <si>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</si>
  <si>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</si>
  <si>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</si>
  <si>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</si>
  <si>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</si>
  <si>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</si>
  <si>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</si>
  <si>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</si>
  <si>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</si>
  <si>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</si>
  <si>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</si>
  <si>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</si>
  <si>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</si>
  <si>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</si>
  <si>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</si>
  <si>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</si>
  <si>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</si>
  <si>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</si>
  <si>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</si>
  <si>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</si>
  <si>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</si>
  <si>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</si>
  <si>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</si>
  <si>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</si>
  <si>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</si>
  <si>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</si>
  <si>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</si>
  <si>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</si>
  <si>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</si>
  <si>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</si>
  <si>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</si>
  <si>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</si>
  <si>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</si>
  <si>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</si>
  <si>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</si>
  <si>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</si>
  <si>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</si>
  <si>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</si>
  <si>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</si>
  <si>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</si>
  <si>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</si>
  <si>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</si>
  <si>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</si>
  <si>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</si>
  <si>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</si>
  <si>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</si>
  <si>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</si>
  <si>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</si>
  <si>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</si>
  <si>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</si>
  <si>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</si>
  <si>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</si>
  <si>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</si>
  <si>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</si>
  <si>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</si>
  <si>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</si>
  <si>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</si>
  <si>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</si>
  <si>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</si>
  <si>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</si>
  <si>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</si>
  <si>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</si>
  <si>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</si>
  <si>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</si>
  <si>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</si>
  <si>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</si>
  <si>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</si>
  <si>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</si>
  <si>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</si>
  <si>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</si>
  <si>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</si>
  <si>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</si>
  <si>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</si>
  <si>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</si>
  <si>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</si>
  <si>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</si>
  <si>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</si>
  <si>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</si>
  <si>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</si>
  <si>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</si>
  <si>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</si>
  <si>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</si>
  <si>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</si>
  <si>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</si>
  <si>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</si>
  <si>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</si>
  <si>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</si>
  <si>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</si>
  <si>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</si>
  <si>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</si>
  <si>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</si>
  <si>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</si>
  <si>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</si>
  <si>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</si>
  <si>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</si>
  <si>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</si>
  <si>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</si>
  <si>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</si>
  <si>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</si>
  <si>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</si>
  <si>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</si>
  <si>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</si>
  <si>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</si>
  <si>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</si>
  <si>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</si>
  <si>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</si>
  <si>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</si>
  <si>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</si>
  <si>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</si>
  <si>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</si>
  <si>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</si>
  <si>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</si>
  <si>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</si>
  <si>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</si>
  <si>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</si>
  <si>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</si>
  <si>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</si>
  <si>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</si>
  <si>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</si>
  <si>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</si>
  <si>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</si>
  <si>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</si>
  <si>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</si>
  <si>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</si>
  <si>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</si>
  <si>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</si>
  <si>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</si>
  <si>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</si>
  <si>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</si>
  <si>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</si>
  <si>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</si>
  <si>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</si>
  <si>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</si>
  <si>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</si>
  <si>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</si>
  <si>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</si>
  <si>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</si>
  <si>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</si>
  <si>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</si>
  <si>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</si>
  <si>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</si>
  <si>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</si>
  <si>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</si>
  <si>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</si>
  <si>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</si>
  <si>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</si>
  <si>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</si>
  <si>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</si>
  <si>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</si>
  <si>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</si>
  <si>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</si>
  <si>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</si>
  <si>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</si>
  <si>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</si>
  <si>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</si>
  <si>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</si>
  <si>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</si>
  <si>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</si>
  <si>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</si>
  <si>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</si>
  <si>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</si>
  <si>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</si>
  <si>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</si>
  <si>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</si>
  <si>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</si>
  <si>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</si>
  <si>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</si>
  <si>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</si>
  <si>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</si>
  <si>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</si>
  <si>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</si>
  <si>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</si>
  <si>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</si>
  <si>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</si>
  <si>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</si>
  <si>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</si>
  <si>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</si>
  <si>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</si>
  <si>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</si>
  <si>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</si>
  <si>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</si>
  <si>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</si>
  <si>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</si>
  <si>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</si>
  <si>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</si>
  <si>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</si>
  <si>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</si>
  <si>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</si>
  <si>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</si>
  <si>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</si>
  <si>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</si>
  <si>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</si>
  <si>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</si>
  <si>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</si>
  <si>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</si>
  <si>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</si>
  <si>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</si>
  <si>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</si>
  <si>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</si>
  <si>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</si>
  <si>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</si>
  <si>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</si>
  <si>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</si>
  <si>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</si>
  <si>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</si>
  <si>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</si>
  <si>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</si>
  <si>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</si>
  <si>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</si>
  <si>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</si>
  <si>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</si>
  <si>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</si>
  <si>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</si>
  <si>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</si>
  <si>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</si>
  <si>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</si>
  <si>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</si>
  <si>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</si>
  <si>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</si>
  <si>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</si>
  <si>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</si>
  <si>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</si>
  <si>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</si>
  <si>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</si>
  <si>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</si>
  <si>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</si>
  <si>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</si>
  <si>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</si>
  <si>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</si>
  <si>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</si>
  <si>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</si>
  <si>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</si>
  <si>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</si>
  <si>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</si>
  <si>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</si>
  <si>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</si>
  <si>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</si>
  <si>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</si>
  <si>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</si>
  <si>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</si>
  <si>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</si>
  <si>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</si>
  <si>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</si>
  <si>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</si>
  <si>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</si>
  <si>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</si>
  <si>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</si>
  <si>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</si>
  <si>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</si>
  <si>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</si>
  <si>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</si>
  <si>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</si>
  <si>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</si>
  <si>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</si>
  <si>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</si>
  <si>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</si>
  <si>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</si>
  <si>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</si>
  <si>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</si>
  <si>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</si>
  <si>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</si>
  <si>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</si>
  <si>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</si>
  <si>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</si>
  <si>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</si>
  <si>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</si>
  <si>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</si>
  <si>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</si>
  <si>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</si>
  <si>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</si>
  <si>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</si>
  <si>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</si>
  <si>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</si>
  <si>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</si>
  <si>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</si>
  <si>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</si>
  <si>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</si>
  <si>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</si>
  <si>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</si>
  <si>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</si>
  <si>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</si>
  <si>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</si>
  <si>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</si>
  <si>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</si>
  <si>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</si>
  <si>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</si>
  <si>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</si>
  <si>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</si>
  <si>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</si>
  <si>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</si>
  <si>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</si>
  <si>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</si>
  <si>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</si>
  <si>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</si>
  <si>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</si>
  <si>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</si>
  <si>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</si>
  <si>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</si>
  <si>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</si>
  <si>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</si>
  <si>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</si>
  <si>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</si>
  <si>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</si>
  <si>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</si>
  <si>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</si>
  <si>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</si>
  <si>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</si>
  <si>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</si>
  <si>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</si>
  <si>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outubro
2016</t>
  </si>
  <si>
    <t xml:space="preserve">          Formação profissional  </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</si>
  <si>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</si>
  <si>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</si>
  <si>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</si>
  <si>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</si>
  <si>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</si>
  <si>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</si>
  <si>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</si>
  <si>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</si>
  <si>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</si>
  <si>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</si>
  <si>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</si>
  <si>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</si>
  <si>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</si>
  <si>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</si>
  <si>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</si>
  <si>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</si>
  <si>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</si>
  <si>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</si>
  <si>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</si>
  <si>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</si>
  <si>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</si>
  <si>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</si>
  <si>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</si>
  <si>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fonte: GEP/MTSSS, Acidentes de Trabalho.</t>
  </si>
  <si>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</si>
  <si>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</si>
  <si>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</si>
  <si>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</si>
  <si>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</si>
  <si>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</si>
  <si>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</si>
  <si>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t>Decisão de arbitragem (DA)</t>
  </si>
  <si>
    <t>abril
2017</t>
  </si>
  <si>
    <t>acidentes de trabalho  - indicadores globais</t>
  </si>
  <si>
    <t xml:space="preserve"> acidentes de trabalho</t>
  </si>
  <si>
    <t>acidentes de trabalho não mortais com ausências</t>
  </si>
  <si>
    <t>dias de trabalho perdidos</t>
  </si>
  <si>
    <t>mortais</t>
  </si>
  <si>
    <t>Fazendo uma análise por sexo, na Zona Euro,  verifica-se que a Grécia e a Espanha são os países com a maior diferença, entre a taxa de desemprego das mulheres e dos homens.</t>
  </si>
  <si>
    <t>65 e + anos</t>
  </si>
  <si>
    <t>não mortais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</si>
  <si>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</si>
  <si>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</si>
  <si>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</si>
  <si>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</si>
  <si>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</si>
  <si>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</si>
  <si>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</si>
  <si>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</si>
  <si>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</si>
  <si>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</si>
  <si>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</si>
  <si>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Em julho de 2018, a taxa de desemprego na Zona Euro manteve-se inalterada nos 8,2 %, face ao mês anterior; em julho de 2017 era 9,1 %.</t>
  </si>
  <si>
    <t>Em Portugal a taxa de desemprego (6,8 %) diminuiu 2,1 p.p., relativamente ao mês homólogo.</t>
  </si>
  <si>
    <t xml:space="preserve">República Checa (2,3 %), Alemanha (3,4 %) e Polónia (3,5 %) apresentam as taxas de desemprego mais baixas; a Grécia (19,5 %) e a Espanha (15,1 %) são os estados membros com valores  mais elevados. </t>
  </si>
  <si>
    <t>A taxa de desemprego para o grupo etário &lt;25 anos apresenta o valor mais baixo na Alemanha (6,1 %), registando o valor mais elevado na Grécia (39,7 %). Em Portugal,   regista-se   o  valor  de 20,3 %.</t>
  </si>
  <si>
    <t xml:space="preserve"> nota: Estónia, Croácia (&lt; 25 anos), Hungria e Eslovénia (&lt; 25 anos) - junho de 2018; Grécia e Reino Unido - maio de 2018.             : valor não disponível.       
</t>
  </si>
  <si>
    <t>acidentes de trabalho não mortais - dias de ausência</t>
  </si>
  <si>
    <t>sem dias de ausência</t>
  </si>
  <si>
    <t>1 a 6 dias</t>
  </si>
  <si>
    <t>7 a 13 dias</t>
  </si>
  <si>
    <t>14 a 20 dias</t>
  </si>
  <si>
    <t>21 a 29 dias</t>
  </si>
  <si>
    <t>30 a 90 dias</t>
  </si>
  <si>
    <t>91 e + dias</t>
  </si>
  <si>
    <t>Representantes do poder legisl. e de órgãos execut., dirig. Sup. Adm.Pública, de orga. espec., dir. e gest. empresas</t>
  </si>
  <si>
    <t>Diretores de serviços administrativos e comerciais</t>
  </si>
  <si>
    <t>Diretores de produção e de serviços especializados</t>
  </si>
  <si>
    <t>Diretores de hotelaria, restaur., comércio e de out.serviços</t>
  </si>
  <si>
    <t>Especialistas das ciências físicas, matemáticas,engen. e técnicas afins</t>
  </si>
  <si>
    <t>Profissionais de saúde</t>
  </si>
  <si>
    <t>Professores</t>
  </si>
  <si>
    <t>Especialistas em finanças, contab., organiz. Administ., relações púb.e comerciais</t>
  </si>
  <si>
    <t>Especialistas em tecnol.de inform.e comunicação (TIC)</t>
  </si>
  <si>
    <t>Especialistas em assuntos juríd., sociais, artíst.e culturais</t>
  </si>
  <si>
    <t>Técnicos e profis.das ciênc.e engen., de nível intermédio</t>
  </si>
  <si>
    <t>Técnicos e profissionais, de nível intermédio da saúde</t>
  </si>
  <si>
    <t>Técnc.de nível interm., das áreas financ., administ.e dos negócios</t>
  </si>
  <si>
    <t>Técnicos de nível intermédio dos serviços jurídicos, sociais, desportivos, culturais e similares</t>
  </si>
  <si>
    <t>Técnicos das tecnologias de informação e comunicação</t>
  </si>
  <si>
    <t>Empreg. de escritório, secretários em geral e operadores de proces.de dados</t>
  </si>
  <si>
    <t>Pessoal de apoio direto a clientes</t>
  </si>
  <si>
    <t>Operad.de dados, de contabilidade, estat., de serviços financ.e relacionados com o registo</t>
  </si>
  <si>
    <t>Outro pessoal de apoio de tipo administrativo</t>
  </si>
  <si>
    <t>Trabalhadores dos serviços pessoais</t>
  </si>
  <si>
    <t>Vendedores</t>
  </si>
  <si>
    <t>Trabalhadores dos cuidados pessoais e similares</t>
  </si>
  <si>
    <t>Pessoal dos serviços de proteção e segurança</t>
  </si>
  <si>
    <t>Agricult. e trab.qualif.da agricult.e prod. animal, orientados para o mercado</t>
  </si>
  <si>
    <t>Trabalhadores qualificados da floresta, pesca e caça, orientados para o mercado</t>
  </si>
  <si>
    <t>Agricultores, criadores de animais, pescadores, caçadores e coletores, de subsistância</t>
  </si>
  <si>
    <t>Trab. qualific.da construção e simil., excepto eletric.</t>
  </si>
  <si>
    <t>Trab.qualif.da metalurgia, metalomecânica e similares</t>
  </si>
  <si>
    <t>Trabalhadores qualificados da impressão, do fabrico de instrumentos de precisão, joalheiros, artesãos e similares</t>
  </si>
  <si>
    <t>Trabalhadores qualificados em eletricidade e em eletrónica</t>
  </si>
  <si>
    <t>Trabalhadores da transformação de alimentos, da madeira, do vestuário e outras indústrias e artesanato</t>
  </si>
  <si>
    <t>Operadores de instalações fixas e máquinas</t>
  </si>
  <si>
    <t>Trabalhadores da montagem</t>
  </si>
  <si>
    <t>Condut.de veículos e operadores de equip. móveis</t>
  </si>
  <si>
    <t>Trabalhadores de limpeza</t>
  </si>
  <si>
    <t>Trabalhadores não qualificados da agricultura, produção animal, pesca e floresta</t>
  </si>
  <si>
    <t>Trabalhadores não qualificados da indústria extrativa, construção, indústria transformadora e transportes</t>
  </si>
  <si>
    <t>Assistentes na preparação de refeições</t>
  </si>
  <si>
    <t>Vend.ambul.(excepto de alimentos),prest.serviços na rua</t>
  </si>
  <si>
    <t>Trab. dos resíduos e de outros serviços elementares</t>
  </si>
  <si>
    <t>31 de agosto de 2018</t>
  </si>
  <si>
    <r>
      <t>remuneração mensal base</t>
    </r>
    <r>
      <rPr>
        <b/>
        <sz val="9"/>
        <rFont val="Arial"/>
        <family val="2"/>
      </rPr>
      <t xml:space="preserve"> </t>
    </r>
    <r>
      <rPr>
        <vertAlign val="superscript"/>
        <sz val="9"/>
        <rFont val="Arial"/>
        <family val="2"/>
      </rPr>
      <t>(1)(2)</t>
    </r>
    <r>
      <rPr>
        <b/>
        <sz val="10"/>
        <rFont val="Arial"/>
        <family val="2"/>
      </rPr>
      <t xml:space="preserve"> - média, mediana e TCO respectivos</t>
    </r>
  </si>
  <si>
    <t>Selecione o ano:</t>
  </si>
  <si>
    <t>antiguidade na empresa</t>
  </si>
  <si>
    <t>(no ficheiro excel poderá selecionar outro ano)</t>
  </si>
  <si>
    <t>menos de 1 ano</t>
  </si>
  <si>
    <t>1 a 2 anos</t>
  </si>
  <si>
    <t>3 a 4 anos</t>
  </si>
  <si>
    <t>5 a 9 anos</t>
  </si>
  <si>
    <t>10 a 14 anos</t>
  </si>
  <si>
    <t>15 a 19 anos</t>
  </si>
  <si>
    <t>20 e + anos</t>
  </si>
  <si>
    <t>ignorado</t>
  </si>
  <si>
    <r>
      <t>… média</t>
    </r>
    <r>
      <rPr>
        <sz val="7"/>
        <color theme="0"/>
        <rFont val="Arial"/>
        <family val="2"/>
      </rPr>
      <t xml:space="preserve"> (euros)</t>
    </r>
  </si>
  <si>
    <t>&lt;1.º ciclo do ensino básico</t>
  </si>
  <si>
    <t>ensino básico</t>
  </si>
  <si>
    <t>ensino secundário</t>
  </si>
  <si>
    <t>&gt;= ensino superior</t>
  </si>
  <si>
    <r>
      <t>… mediana</t>
    </r>
    <r>
      <rPr>
        <sz val="7"/>
        <color theme="0"/>
        <rFont val="Arial"/>
        <family val="2"/>
      </rPr>
      <t xml:space="preserve"> (euros)</t>
    </r>
  </si>
  <si>
    <r>
      <t xml:space="preserve">… trabalhadores (TCO) </t>
    </r>
    <r>
      <rPr>
        <b/>
        <vertAlign val="superscript"/>
        <sz val="8"/>
        <color theme="0"/>
        <rFont val="Arial"/>
        <family val="2"/>
      </rPr>
      <t xml:space="preserve"> (2)</t>
    </r>
  </si>
  <si>
    <r>
      <t xml:space="preserve">… % trabalhadores (TCO) </t>
    </r>
    <r>
      <rPr>
        <b/>
        <vertAlign val="superscript"/>
        <sz val="8"/>
        <color theme="7"/>
        <rFont val="Arial"/>
        <family val="2"/>
      </rPr>
      <t xml:space="preserve"> (2)</t>
    </r>
  </si>
  <si>
    <t>Ignorado</t>
  </si>
  <si>
    <t>Count</t>
  </si>
  <si>
    <t>1 &lt;1.º ciclo do ensino básico</t>
  </si>
  <si>
    <t>2 Ensino básico</t>
  </si>
  <si>
    <t xml:space="preserve">fonte:  GEP/MTSSS, Quadros de Pessoal.   </t>
  </si>
  <si>
    <t>3 Ensino secundário</t>
  </si>
  <si>
    <t xml:space="preserve">(1) nos estabelecimentos.     </t>
  </si>
  <si>
    <t>4 &gt;=Ensino superior</t>
  </si>
  <si>
    <t>(2) dos trabalhadores por conta de outrem a tempo completo, que auferiram remuneração completa no período de referência (outubro).</t>
  </si>
  <si>
    <t>9 Ignorado</t>
  </si>
  <si>
    <t>Mean</t>
  </si>
  <si>
    <t>Median</t>
  </si>
  <si>
    <t>2017</t>
  </si>
  <si>
    <t>52-Vendedores</t>
  </si>
  <si>
    <t>94-Assist. preparação de refeições</t>
  </si>
  <si>
    <t>93-Trab.n/qual. i.ext.,const.,i.transf. e transp.</t>
  </si>
  <si>
    <t>91-Trabalhadores de limpeza</t>
  </si>
  <si>
    <t>51-Trab. serviços pessoais</t>
  </si>
  <si>
    <t>81-Operad. instalações fixas e máquinas</t>
  </si>
  <si>
    <t>71-Trab.qualif.constr. e sim., exc.electric.</t>
  </si>
  <si>
    <t xml:space="preserve">41-Emp. escrit., secret.e oper. proc. dados </t>
  </si>
  <si>
    <t xml:space="preserve">  Transportes de passageiros por mar e vias interiores navegáveis</t>
  </si>
  <si>
    <t xml:space="preserve">  Transportes aéreos de passageiros</t>
  </si>
  <si>
    <t xml:space="preserve">  Férias organizadas</t>
  </si>
  <si>
    <t xml:space="preserve">  Serviços de alojamento</t>
  </si>
  <si>
    <t xml:space="preserve">  Seguros relacionados com a saúde</t>
  </si>
  <si>
    <t xml:space="preserve">  Artigos de vestuário</t>
  </si>
  <si>
    <t xml:space="preserve">  Outros artigos e acessórios de vestuário</t>
  </si>
  <si>
    <t xml:space="preserve">  Calçado</t>
  </si>
  <si>
    <t xml:space="preserve">  Equip. para desporto, campismo e atividades de recreação e lazer ao ar livre</t>
  </si>
  <si>
    <t xml:space="preserve">  Serviços culturais</t>
  </si>
  <si>
    <t xml:space="preserve">         … em julho </t>
  </si>
  <si>
    <t>notas: dados sujeitos a atualizações; situação da base de dados a 31/julho/2018.</t>
  </si>
  <si>
    <t>(3)</t>
  </si>
  <si>
    <t>notas: dados sujeitos a atualizações; situação da base de dados 1/agosto/2018.</t>
  </si>
  <si>
    <t>notas: dados sujeitos a atualizações;   a partir de 2005 apenas são contabilizados beneficiários com lançamento cujo o motivo tenha sido "concessão normal".;  (a) DLD - Desempregados de Longa Duração".</t>
  </si>
  <si>
    <t>notas: dados sujeitos a atualizações .</t>
  </si>
  <si>
    <t>julho de 2018</t>
  </si>
  <si>
    <t>:</t>
  </si>
  <si>
    <t>fonte:  Eurostat, dados extraídos em 31/08/2018.</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</si>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</sst>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81" formatCode="#,##0.0;###0.0;\-"/>
  </numFmts>
  <fonts count="1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vertAlign val="superscript"/>
      <sz val="7"/>
      <color theme="3"/>
      <name val="Arial"/>
      <family val="2"/>
    </font>
    <font>
      <b/>
      <sz val="8"/>
      <color rgb="FFFF0000"/>
      <name val="Arial"/>
      <family val="2"/>
    </font>
    <font>
      <b/>
      <vertAlign val="superscript"/>
      <sz val="8"/>
      <color rgb="FF333333"/>
      <name val="Arial"/>
      <family val="2"/>
    </font>
    <font>
      <sz val="8"/>
      <color theme="1"/>
      <name val="Arial"/>
      <family val="2"/>
    </font>
    <font>
      <b/>
      <sz val="8"/>
      <color theme="1"/>
      <name val="Arial"/>
      <family val="2"/>
    </font>
    <font>
      <sz val="8"/>
      <color rgb="FF008080"/>
      <name val="Arial"/>
      <family val="2"/>
    </font>
    <font>
      <b/>
      <vertAlign val="superscript"/>
      <sz val="9"/>
      <color indexed="63"/>
      <name val="Arial"/>
      <family val="2"/>
    </font>
    <font>
      <vertAlign val="superscript"/>
      <sz val="8"/>
      <color rgb="FF333333"/>
      <name val="Arial"/>
      <family val="2"/>
    </font>
    <font>
      <vertAlign val="superscript"/>
      <sz val="9"/>
      <color rgb="FF333333"/>
      <name val="Arial"/>
      <family val="2"/>
    </font>
    <font>
      <b/>
      <sz val="7"/>
      <color theme="7"/>
      <name val="Arial"/>
      <family val="2"/>
    </font>
    <font>
      <b/>
      <sz val="8"/>
      <color theme="7"/>
      <name val="Arial"/>
      <family val="2"/>
    </font>
    <font>
      <vertAlign val="superscript"/>
      <sz val="8"/>
      <color indexed="17"/>
      <name val="Arial"/>
      <family val="2"/>
    </font>
    <font>
      <vertAlign val="superscript"/>
      <sz val="9"/>
      <name val="Arial"/>
      <family val="2"/>
    </font>
    <font>
      <b/>
      <sz val="8"/>
      <color theme="0"/>
      <name val="Arial"/>
      <family val="2"/>
    </font>
    <font>
      <sz val="10"/>
      <color theme="7"/>
      <name val="Arial"/>
      <family val="2"/>
    </font>
    <font>
      <b/>
      <sz val="9"/>
      <color theme="7"/>
      <name val="Arial"/>
      <family val="2"/>
    </font>
    <font>
      <b/>
      <vertAlign val="superscript"/>
      <sz val="8"/>
      <color theme="0"/>
      <name val="Arial"/>
      <family val="2"/>
    </font>
    <font>
      <b/>
      <vertAlign val="superscript"/>
      <sz val="8"/>
      <color theme="7"/>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rgb="FFFFFF00"/>
        <bgColor indexed="64"/>
      </patternFill>
    </fill>
    <fill>
      <patternFill patternType="solid">
        <fgColor indexed="9"/>
        <bgColor indexed="8"/>
      </patternFill>
    </fill>
  </fills>
  <borders count="8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bottom/>
      <diagonal/>
    </border>
    <border>
      <left style="thin">
        <color theme="7"/>
      </left>
      <right style="thin">
        <color theme="7"/>
      </right>
      <top style="thin">
        <color theme="7"/>
      </top>
      <bottom style="thin">
        <color theme="7"/>
      </bottom>
      <diagonal/>
    </border>
  </borders>
  <cellStyleXfs count="317">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176" fontId="8" fillId="0" borderId="0" applyFont="0" applyFill="0" applyBorder="0" applyAlignment="0" applyProtection="0"/>
    <xf numFmtId="176"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2" fillId="0" borderId="0" applyFont="0" applyFill="0" applyBorder="0" applyAlignment="0" applyProtection="0"/>
    <xf numFmtId="0" fontId="97" fillId="0" borderId="0" applyNumberFormat="0" applyFill="0" applyBorder="0" applyAlignment="0" applyProtection="0">
      <alignment vertical="top"/>
      <protection locked="0"/>
    </xf>
    <xf numFmtId="176"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1763">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7" fontId="18" fillId="24" borderId="0" xfId="40" applyNumberFormat="1" applyFont="1" applyFill="1" applyBorder="1" applyAlignment="1">
      <alignment horizontal="center" wrapText="1"/>
    </xf>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7" fontId="18" fillId="25" borderId="0" xfId="62" applyNumberFormat="1" applyFont="1" applyFill="1" applyBorder="1" applyAlignment="1">
      <alignment horizontal="center"/>
    </xf>
    <xf numFmtId="167"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7"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7"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2" fontId="18" fillId="24" borderId="0" xfId="40" applyNumberFormat="1" applyFont="1" applyFill="1" applyBorder="1" applyAlignment="1">
      <alignment horizontal="center" wrapText="1"/>
    </xf>
    <xf numFmtId="165" fontId="24" fillId="24" borderId="0" xfId="58" applyNumberFormat="1" applyFont="1" applyFill="1" applyBorder="1" applyAlignment="1">
      <alignment horizontal="center" wrapText="1"/>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8" fillId="25" borderId="0" xfId="62" applyNumberFormat="1" applyFill="1" applyBorder="1" applyAlignment="1">
      <alignment vertical="center"/>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77" fillId="25" borderId="0" xfId="62"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7" fontId="79" fillId="25" borderId="0" xfId="62" applyNumberFormat="1" applyFont="1" applyFill="1" applyBorder="1" applyAlignment="1">
      <alignment horizontal="center"/>
    </xf>
    <xf numFmtId="167" fontId="79" fillId="25" borderId="0" xfId="62" applyNumberFormat="1" applyFont="1" applyFill="1" applyBorder="1" applyAlignment="1">
      <alignment horizontal="right" indent="2"/>
    </xf>
    <xf numFmtId="167" fontId="76" fillId="24" borderId="0" xfId="40" applyNumberFormat="1" applyFont="1" applyFill="1" applyBorder="1" applyAlignment="1">
      <alignment horizontal="center" wrapText="1"/>
    </xf>
    <xf numFmtId="0" fontId="79" fillId="25" borderId="0" xfId="62" applyFont="1" applyFill="1" applyBorder="1"/>
    <xf numFmtId="165" fontId="76" fillId="24" borderId="0" xfId="58" applyNumberFormat="1" applyFont="1" applyFill="1" applyBorder="1" applyAlignment="1">
      <alignment horizontal="center" wrapText="1"/>
    </xf>
    <xf numFmtId="167" fontId="79" fillId="24" borderId="0" xfId="40" applyNumberFormat="1" applyFont="1" applyFill="1" applyBorder="1" applyAlignment="1">
      <alignment horizontal="center" wrapText="1"/>
    </xf>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9" fillId="36" borderId="0" xfId="62" applyFont="1" applyFill="1" applyBorder="1"/>
    <xf numFmtId="0" fontId="18" fillId="36" borderId="0" xfId="62" applyFont="1" applyFill="1" applyBorder="1" applyAlignment="1">
      <alignment vertical="center" wrapText="1"/>
    </xf>
    <xf numFmtId="0" fontId="34" fillId="36" borderId="0" xfId="62" applyFont="1" applyFill="1" applyBorder="1" applyAlignment="1">
      <alignment vertical="center"/>
    </xf>
    <xf numFmtId="0" fontId="8" fillId="36" borderId="38" xfId="62" applyFill="1" applyBorder="1"/>
    <xf numFmtId="0" fontId="18" fillId="36" borderId="38" xfId="62" applyFont="1" applyFill="1" applyBorder="1"/>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7"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1" fillId="25" borderId="19" xfId="51" applyNumberFormat="1" applyFont="1" applyFill="1" applyBorder="1"/>
    <xf numFmtId="0" fontId="16" fillId="26" borderId="19" xfId="51" applyFont="1" applyFill="1" applyBorder="1"/>
    <xf numFmtId="0" fontId="11" fillId="26" borderId="19" xfId="51" applyFont="1" applyFill="1" applyBorder="1"/>
    <xf numFmtId="0" fontId="34" fillId="26" borderId="19" xfId="51" applyFont="1" applyFill="1" applyBorder="1"/>
    <xf numFmtId="0" fontId="49" fillId="26" borderId="19" xfId="51" applyFont="1" applyFill="1" applyBorder="1" applyAlignment="1">
      <alignment horizontal="center"/>
    </xf>
    <xf numFmtId="0" fontId="8" fillId="26" borderId="0" xfId="51" applyFont="1" applyFill="1" applyBorder="1"/>
    <xf numFmtId="0" fontId="47" fillId="26" borderId="0" xfId="51" applyFont="1" applyFill="1" applyBorder="1"/>
    <xf numFmtId="0" fontId="12" fillId="26" borderId="19" xfId="51" applyFont="1" applyFill="1" applyBorder="1"/>
    <xf numFmtId="0" fontId="70" fillId="26" borderId="0" xfId="51" applyFont="1" applyFill="1" applyBorder="1"/>
    <xf numFmtId="0" fontId="71" fillId="26" borderId="19" xfId="51" applyFont="1" applyFill="1" applyBorder="1"/>
    <xf numFmtId="0" fontId="65" fillId="26" borderId="19" xfId="51" applyFont="1" applyFill="1" applyBorder="1"/>
    <xf numFmtId="0" fontId="15" fillId="25" borderId="19" xfId="51" applyFont="1" applyFill="1" applyBorder="1"/>
    <xf numFmtId="0" fontId="11" fillId="25" borderId="19" xfId="51" applyFont="1" applyFill="1" applyBorder="1"/>
    <xf numFmtId="0" fontId="65" fillId="25" borderId="19"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6" fillId="25" borderId="19" xfId="0" applyFont="1" applyFill="1" applyBorder="1" applyAlignment="1">
      <alignment vertical="center"/>
    </xf>
    <xf numFmtId="0" fontId="36" fillId="25" borderId="19" xfId="0" applyFont="1" applyFill="1" applyBorder="1"/>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100" fillId="27" borderId="0" xfId="61" applyFont="1" applyFill="1" applyBorder="1" applyAlignment="1">
      <alignment horizontal="left" indent="1"/>
    </xf>
    <xf numFmtId="0" fontId="62" fillId="26" borderId="0" xfId="51" applyFont="1" applyFill="1" applyBorder="1"/>
    <xf numFmtId="0" fontId="101"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20" fillId="30" borderId="54" xfId="52" applyFont="1" applyFill="1" applyBorder="1" applyAlignment="1">
      <alignment horizontal="center" vertical="center"/>
    </xf>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77" fillId="25" borderId="20" xfId="70"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7"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49" fontId="48" fillId="24" borderId="0" xfId="40" applyNumberFormat="1" applyFont="1" applyFill="1" applyBorder="1" applyAlignment="1">
      <alignment horizontal="center" vertical="center" wrapText="1"/>
    </xf>
    <xf numFmtId="167" fontId="76" fillId="27" borderId="0" xfId="40" applyNumberFormat="1" applyFont="1" applyFill="1" applyBorder="1" applyAlignment="1">
      <alignment horizontal="right" wrapText="1" indent="1"/>
    </xf>
    <xf numFmtId="167"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7"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7" fontId="73" fillId="26" borderId="0" xfId="62" applyNumberFormat="1" applyFont="1" applyFill="1" applyBorder="1" applyAlignment="1">
      <alignment horizontal="center"/>
    </xf>
    <xf numFmtId="167"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25" borderId="20" xfId="70" applyFont="1" applyFill="1" applyBorder="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Alignment="1">
      <alignmen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0" fontId="30" fillId="25" borderId="20" xfId="70" applyFont="1" applyFill="1" applyBorder="1"/>
    <xf numFmtId="49" fontId="17" fillId="25" borderId="0" xfId="70" applyNumberFormat="1" applyFont="1" applyFill="1" applyBorder="1" applyAlignment="1">
      <alignment horizontal="left" indent="1"/>
    </xf>
    <xf numFmtId="0" fontId="30" fillId="0" borderId="0" xfId="70" applyFont="1"/>
    <xf numFmtId="0" fontId="30" fillId="0" borderId="0" xfId="70" applyFont="1" applyFill="1"/>
    <xf numFmtId="0" fontId="76" fillId="25" borderId="0" xfId="70" applyFont="1" applyFill="1"/>
    <xf numFmtId="0" fontId="76" fillId="25" borderId="20" xfId="70" applyFont="1" applyFill="1" applyBorder="1"/>
    <xf numFmtId="49" fontId="76" fillId="25" borderId="0" xfId="70" applyNumberFormat="1" applyFont="1" applyFill="1" applyBorder="1" applyAlignment="1">
      <alignment horizontal="left" indent="1"/>
    </xf>
    <xf numFmtId="0" fontId="76" fillId="0" borderId="0" xfId="70" applyFont="1" applyFill="1"/>
    <xf numFmtId="0" fontId="62" fillId="25" borderId="20" xfId="70" applyFont="1" applyFill="1" applyBorder="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0" fontId="20" fillId="30" borderId="20" xfId="70" applyFont="1" applyFill="1" applyBorder="1" applyAlignment="1">
      <alignment horizontal="center" vertical="center"/>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0"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17" fillId="25" borderId="18" xfId="70" applyFont="1" applyFill="1" applyBorder="1" applyAlignment="1">
      <alignment horizontal="right"/>
    </xf>
    <xf numFmtId="0" fontId="35" fillId="24" borderId="0" xfId="40" applyFont="1" applyFill="1" applyBorder="1" applyAlignment="1">
      <alignment horizontal="left" vertical="top" wrapText="1"/>
    </xf>
    <xf numFmtId="3" fontId="84" fillId="26" borderId="0" xfId="70" applyNumberFormat="1" applyFont="1" applyFill="1" applyBorder="1" applyAlignment="1">
      <alignment horizontal="left"/>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3" fontId="17" fillId="26" borderId="0" xfId="40" applyNumberFormat="1" applyFont="1" applyFill="1" applyBorder="1" applyAlignment="1">
      <alignment horizontal="right" wrapText="1"/>
    </xf>
    <xf numFmtId="3" fontId="15" fillId="26" borderId="10" xfId="70" applyNumberFormat="1" applyFont="1" applyFill="1" applyBorder="1" applyAlignment="1">
      <alignment horizontal="center"/>
    </xf>
    <xf numFmtId="3" fontId="8" fillId="26" borderId="0" xfId="70" applyNumberFormat="1" applyFill="1" applyBorder="1" applyAlignment="1">
      <alignment horizontal="center"/>
    </xf>
    <xf numFmtId="164" fontId="76" fillId="26" borderId="0" xfId="40" applyNumberFormat="1" applyFont="1" applyFill="1" applyBorder="1" applyAlignment="1">
      <alignment horizontal="right" indent="1"/>
    </xf>
    <xf numFmtId="0" fontId="77" fillId="26" borderId="0" xfId="70" applyFont="1" applyFill="1"/>
    <xf numFmtId="165" fontId="77" fillId="26" borderId="0" xfId="70" applyNumberFormat="1" applyFont="1" applyFill="1" applyBorder="1" applyAlignment="1">
      <alignment horizontal="center" vertical="center"/>
    </xf>
    <xf numFmtId="165" fontId="8" fillId="26" borderId="0" xfId="70" applyNumberFormat="1" applyFont="1" applyFill="1" applyBorder="1" applyAlignment="1">
      <alignment horizontal="center" vertical="center"/>
    </xf>
    <xf numFmtId="0" fontId="80" fillId="26" borderId="0" xfId="70" applyFont="1" applyFill="1" applyAlignment="1">
      <alignment vertical="center"/>
    </xf>
    <xf numFmtId="165" fontId="30" fillId="26" borderId="0" xfId="70" applyNumberFormat="1" applyFont="1" applyFill="1" applyBorder="1" applyAlignment="1">
      <alignment horizontal="center" vertical="center"/>
    </xf>
    <xf numFmtId="165" fontId="76" fillId="26" borderId="0" xfId="70" applyNumberFormat="1" applyFont="1" applyFill="1" applyBorder="1" applyAlignment="1">
      <alignment horizontal="center" vertical="center"/>
    </xf>
    <xf numFmtId="0" fontId="18" fillId="26" borderId="0" xfId="70" applyNumberFormat="1" applyFont="1" applyFill="1" applyBorder="1" applyAlignment="1">
      <alignment horizontal="right"/>
    </xf>
    <xf numFmtId="0" fontId="17" fillId="25" borderId="59"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167" fontId="36" fillId="0" borderId="0" xfId="70" applyNumberFormat="1" applyFont="1" applyBorder="1" applyAlignment="1">
      <alignment vertical="center"/>
    </xf>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107" fillId="0" borderId="0" xfId="70" applyFont="1"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6" fillId="26" borderId="0" xfId="59" applyNumberFormat="1" applyFont="1" applyFill="1" applyBorder="1" applyAlignment="1">
      <alignment horizontal="right"/>
    </xf>
    <xf numFmtId="167" fontId="18" fillId="26" borderId="0" xfId="59" applyNumberFormat="1" applyFont="1" applyFill="1" applyBorder="1" applyAlignment="1">
      <alignment horizontal="right"/>
    </xf>
    <xf numFmtId="167" fontId="18" fillId="26" borderId="0" xfId="59" applyNumberFormat="1" applyFont="1" applyFill="1" applyBorder="1" applyAlignment="1">
      <alignment horizontal="right" indent="1"/>
    </xf>
    <xf numFmtId="0" fontId="17" fillId="25" borderId="11" xfId="70" applyFont="1" applyFill="1" applyBorder="1" applyAlignment="1">
      <alignment horizontal="center"/>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8"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165" fontId="77" fillId="0" borderId="0" xfId="70" applyNumberFormat="1" applyFont="1"/>
    <xf numFmtId="0" fontId="76" fillId="44" borderId="0" xfId="70" applyFont="1" applyFill="1" applyBorder="1" applyAlignment="1">
      <alignment horizontal="right"/>
    </xf>
    <xf numFmtId="167" fontId="76" fillId="25" borderId="0" xfId="59" applyNumberFormat="1" applyFont="1" applyFill="1" applyBorder="1" applyAlignment="1">
      <alignment horizontal="right" indent="1"/>
    </xf>
    <xf numFmtId="170" fontId="17" fillId="25" borderId="11" xfId="70" applyNumberFormat="1" applyFont="1" applyFill="1" applyBorder="1" applyAlignment="1">
      <alignment horizontal="center"/>
    </xf>
    <xf numFmtId="171"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7" fontId="9"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18" fillId="36" borderId="38" xfId="62" applyFont="1" applyFill="1" applyBorder="1" applyAlignment="1">
      <alignment horizontal="right"/>
    </xf>
    <xf numFmtId="0" fontId="8" fillId="36" borderId="0" xfId="62" applyFill="1" applyBorder="1" applyAlignment="1">
      <alignment horizontal="right" vertical="center"/>
    </xf>
    <xf numFmtId="0" fontId="8" fillId="36" borderId="0" xfId="62" applyFill="1" applyBorder="1" applyAlignment="1">
      <alignment horizontal="right"/>
    </xf>
    <xf numFmtId="0" fontId="22" fillId="24" borderId="19" xfId="61" applyFont="1" applyFill="1" applyBorder="1" applyAlignment="1">
      <alignment horizontal="left" wrapText="1"/>
    </xf>
    <xf numFmtId="0" fontId="17" fillId="26" borderId="12" xfId="70" applyFont="1" applyFill="1" applyBorder="1" applyAlignment="1">
      <alignment horizontal="center"/>
    </xf>
    <xf numFmtId="0" fontId="17" fillId="25" borderId="12" xfId="51" applyFont="1" applyFill="1" applyBorder="1" applyAlignment="1">
      <alignment horizontal="center" vertic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0" fillId="26" borderId="22" xfId="51" applyFont="1" applyFill="1" applyBorder="1"/>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19" xfId="51" applyFont="1" applyFill="1" applyBorder="1" applyAlignment="1">
      <alignment horizontal="center"/>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7"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2"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7"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3"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3"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3" xfId="0" applyNumberFormat="1" applyFont="1" applyFill="1" applyBorder="1" applyAlignment="1">
      <alignment horizontal="center"/>
    </xf>
    <xf numFmtId="3" fontId="76" fillId="25" borderId="0" xfId="62" applyNumberFormat="1" applyFont="1" applyFill="1" applyBorder="1" applyAlignment="1"/>
    <xf numFmtId="1" fontId="17" fillId="25" borderId="63"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4" xfId="62" applyFont="1" applyFill="1" applyBorder="1" applyAlignment="1">
      <alignment vertical="top"/>
    </xf>
    <xf numFmtId="0" fontId="81" fillId="26" borderId="65"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3"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0" fontId="19" fillId="0" borderId="0" xfId="70" applyFont="1" applyAlignment="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7" fontId="18" fillId="27" borderId="69" xfId="40" applyNumberFormat="1" applyFont="1" applyFill="1" applyBorder="1" applyAlignment="1">
      <alignment horizontal="right" wrapText="1" indent="1"/>
    </xf>
    <xf numFmtId="167" fontId="76" fillId="26" borderId="0" xfId="62" applyNumberFormat="1" applyFont="1" applyFill="1" applyBorder="1" applyAlignment="1">
      <alignment horizontal="right" indent="1"/>
    </xf>
    <xf numFmtId="165" fontId="9" fillId="25" borderId="0" xfId="0" applyNumberFormat="1" applyFont="1" applyFill="1" applyBorder="1" applyAlignment="1">
      <alignment horizontal="right" indent="1"/>
    </xf>
    <xf numFmtId="167" fontId="76" fillId="27" borderId="70" xfId="40" applyNumberFormat="1" applyFont="1" applyFill="1" applyBorder="1" applyAlignment="1">
      <alignment horizontal="right" wrapText="1" indent="1"/>
    </xf>
    <xf numFmtId="167" fontId="18" fillId="27" borderId="70" xfId="40" applyNumberFormat="1" applyFont="1" applyFill="1" applyBorder="1" applyAlignment="1">
      <alignment horizontal="right" wrapText="1" indent="1"/>
    </xf>
    <xf numFmtId="167" fontId="18" fillId="27" borderId="70" xfId="40" applyNumberFormat="1" applyFont="1" applyFill="1" applyBorder="1" applyAlignment="1">
      <alignment horizontal="center" wrapText="1"/>
    </xf>
    <xf numFmtId="165" fontId="76" fillId="27" borderId="70" xfId="58" applyNumberFormat="1" applyFont="1" applyFill="1" applyBorder="1" applyAlignment="1">
      <alignment horizontal="right" wrapText="1" indent="1"/>
    </xf>
    <xf numFmtId="165" fontId="18" fillId="27" borderId="70" xfId="40" applyNumberFormat="1" applyFont="1" applyFill="1" applyBorder="1" applyAlignment="1">
      <alignment horizontal="right" wrapText="1" indent="1"/>
    </xf>
    <xf numFmtId="2" fontId="18" fillId="27" borderId="70" xfId="40" applyNumberFormat="1" applyFont="1" applyFill="1" applyBorder="1" applyAlignment="1">
      <alignment horizontal="right" wrapText="1" indent="1"/>
    </xf>
    <xf numFmtId="167" fontId="76" fillId="27" borderId="69"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4" fontId="18" fillId="36" borderId="0" xfId="62" applyNumberFormat="1" applyFont="1" applyFill="1" applyAlignment="1">
      <alignment horizontal="right" vertical="center" wrapText="1"/>
    </xf>
    <xf numFmtId="174" fontId="18" fillId="26" borderId="0" xfId="62" applyNumberFormat="1" applyFont="1" applyFill="1" applyBorder="1" applyAlignment="1">
      <alignment horizontal="right" vertical="center" wrapText="1"/>
    </xf>
    <xf numFmtId="167" fontId="76" fillId="26" borderId="10" xfId="0" applyNumberFormat="1" applyFont="1" applyFill="1" applyBorder="1" applyAlignment="1">
      <alignment horizontal="right" vertical="center" indent="2"/>
    </xf>
    <xf numFmtId="167"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20" fillId="26" borderId="0" xfId="70" applyFont="1" applyFill="1" applyBorder="1"/>
    <xf numFmtId="0" fontId="17" fillId="26" borderId="11" xfId="70" applyFont="1" applyFill="1" applyBorder="1" applyAlignment="1">
      <alignment horizontal="center"/>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165" fontId="0" fillId="0" borderId="0" xfId="0" applyNumberFormat="1"/>
    <xf numFmtId="0" fontId="17" fillId="25" borderId="49"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1"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7"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23"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77"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177" fontId="29" fillId="27" borderId="70" xfId="220" applyNumberFormat="1" applyFont="1" applyFill="1" applyBorder="1" applyAlignment="1">
      <alignment horizontal="right" wrapText="1" indent="1"/>
    </xf>
    <xf numFmtId="167" fontId="8" fillId="0" borderId="0" xfId="62" applyNumberFormat="1"/>
    <xf numFmtId="0" fontId="124"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18"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4" fontId="44" fillId="26" borderId="0" xfId="70" applyNumberFormat="1" applyFont="1" applyFill="1" applyBorder="1" applyAlignment="1">
      <alignment horizontal="right"/>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7" fillId="25" borderId="19" xfId="70" applyFont="1" applyFill="1" applyBorder="1"/>
    <xf numFmtId="0" fontId="119"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167" fontId="76" fillId="27" borderId="79" xfId="40" applyNumberFormat="1" applyFont="1" applyFill="1" applyBorder="1" applyAlignment="1">
      <alignment horizontal="right" wrapText="1" indent="1"/>
    </xf>
    <xf numFmtId="167" fontId="18" fillId="27" borderId="79" xfId="40" applyNumberFormat="1" applyFont="1" applyFill="1" applyBorder="1" applyAlignment="1">
      <alignment horizontal="right" wrapText="1" indent="1"/>
    </xf>
    <xf numFmtId="167" fontId="18" fillId="27" borderId="69" xfId="40" applyNumberFormat="1" applyFont="1" applyFill="1" applyBorder="1" applyAlignment="1">
      <alignment horizontal="center" wrapText="1"/>
    </xf>
    <xf numFmtId="167" fontId="18" fillId="27" borderId="79" xfId="40" applyNumberFormat="1" applyFont="1" applyFill="1" applyBorder="1" applyAlignment="1">
      <alignment horizontal="center" wrapText="1"/>
    </xf>
    <xf numFmtId="177" fontId="29" fillId="27" borderId="69" xfId="220" applyNumberFormat="1" applyFont="1" applyFill="1" applyBorder="1" applyAlignment="1">
      <alignment horizontal="center" wrapText="1"/>
    </xf>
    <xf numFmtId="177" fontId="29" fillId="27" borderId="79" xfId="22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76" fillId="27" borderId="7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165" fontId="18" fillId="27" borderId="7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2" fontId="18" fillId="27" borderId="79"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49" fontId="17" fillId="25" borderId="58"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3" fontId="118" fillId="27" borderId="0" xfId="40" applyNumberFormat="1" applyFont="1" applyFill="1" applyBorder="1" applyAlignment="1">
      <alignment horizontal="left" vertical="center" wrapText="1" indent="1"/>
    </xf>
    <xf numFmtId="3" fontId="130" fillId="27" borderId="0" xfId="40" applyNumberFormat="1" applyFont="1" applyFill="1" applyBorder="1" applyAlignment="1">
      <alignment horizontal="left" vertical="center" wrapText="1" indent="1"/>
    </xf>
    <xf numFmtId="3" fontId="73" fillId="27" borderId="0" xfId="40" applyNumberFormat="1" applyFont="1" applyFill="1" applyBorder="1" applyAlignment="1">
      <alignment horizontal="right" wrapText="1"/>
    </xf>
    <xf numFmtId="177"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5" fontId="8" fillId="0" borderId="0" xfId="62" applyNumberFormat="1"/>
    <xf numFmtId="167" fontId="132" fillId="26" borderId="69" xfId="0" applyNumberFormat="1" applyFont="1" applyFill="1" applyBorder="1" applyAlignment="1">
      <alignment horizontal="right" indent="1"/>
    </xf>
    <xf numFmtId="167" fontId="133" fillId="26" borderId="0" xfId="62" applyNumberFormat="1" applyFont="1" applyFill="1" applyBorder="1" applyAlignment="1">
      <alignment horizontal="right" indent="1"/>
    </xf>
    <xf numFmtId="167" fontId="133" fillId="26" borderId="78" xfId="62" applyNumberFormat="1" applyFont="1" applyFill="1" applyBorder="1" applyAlignment="1">
      <alignment horizontal="right" indent="1"/>
    </xf>
    <xf numFmtId="167" fontId="132" fillId="26" borderId="0"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15" fillId="25" borderId="22" xfId="70" applyFont="1" applyFill="1" applyBorder="1" applyAlignment="1">
      <alignment horizontal="left"/>
    </xf>
    <xf numFmtId="0" fontId="15" fillId="25" borderId="0" xfId="70" applyFont="1" applyFill="1" applyBorder="1" applyAlignment="1">
      <alignment horizontal="left"/>
    </xf>
    <xf numFmtId="0" fontId="118"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1" fontId="118" fillId="26" borderId="0" xfId="70" applyNumberFormat="1" applyFont="1" applyFill="1" applyBorder="1" applyAlignment="1">
      <alignment horizontal="right" vertical="center" wrapText="1"/>
    </xf>
    <xf numFmtId="165" fontId="118" fillId="26" borderId="0" xfId="70" applyNumberFormat="1" applyFont="1" applyFill="1" applyBorder="1" applyAlignment="1">
      <alignment horizontal="right" vertical="center" wrapText="1" indent="2"/>
    </xf>
    <xf numFmtId="3" fontId="118" fillId="26" borderId="0" xfId="70" applyNumberFormat="1" applyFont="1" applyFill="1" applyBorder="1" applyAlignment="1">
      <alignment horizontal="right" vertical="center" wrapText="1"/>
    </xf>
    <xf numFmtId="167" fontId="118"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8" fillId="25" borderId="0" xfId="63" applyFont="1" applyFill="1" applyBorder="1" applyAlignment="1">
      <alignment horizontal="left" vertical="center" wrapText="1"/>
    </xf>
    <xf numFmtId="0" fontId="118"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1"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7"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1" fontId="118" fillId="26" borderId="0" xfId="70" applyNumberFormat="1" applyFont="1" applyFill="1" applyBorder="1" applyAlignment="1">
      <alignment horizontal="right" vertical="center"/>
    </xf>
    <xf numFmtId="165" fontId="118" fillId="26" borderId="0" xfId="70" applyNumberFormat="1" applyFont="1" applyFill="1" applyBorder="1" applyAlignment="1">
      <alignment horizontal="right" vertical="center" indent="2"/>
    </xf>
    <xf numFmtId="0" fontId="118" fillId="27" borderId="0" xfId="66" applyFont="1" applyFill="1" applyBorder="1" applyAlignment="1">
      <alignment horizontal="left" vertical="center"/>
    </xf>
    <xf numFmtId="0" fontId="118" fillId="27" borderId="0" xfId="40" applyFont="1" applyFill="1" applyBorder="1" applyAlignment="1">
      <alignment vertical="center"/>
    </xf>
    <xf numFmtId="171"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20" fillId="0" borderId="0" xfId="70" applyFont="1"/>
    <xf numFmtId="0" fontId="118"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20" fillId="25" borderId="0" xfId="70" applyNumberFormat="1" applyFont="1" applyFill="1" applyBorder="1" applyAlignment="1">
      <alignment vertical="top"/>
    </xf>
    <xf numFmtId="0" fontId="120" fillId="26" borderId="32" xfId="62" applyFont="1" applyFill="1" applyBorder="1" applyAlignment="1">
      <alignment vertical="center"/>
    </xf>
    <xf numFmtId="0" fontId="125" fillId="26" borderId="31" xfId="62" applyFont="1" applyFill="1" applyBorder="1" applyAlignment="1">
      <alignment vertical="center"/>
    </xf>
    <xf numFmtId="0" fontId="76" fillId="25" borderId="0" xfId="62" applyFont="1" applyFill="1" applyBorder="1" applyAlignment="1">
      <alignment vertical="center"/>
    </xf>
    <xf numFmtId="3" fontId="44" fillId="26" borderId="0" xfId="40" applyNumberFormat="1" applyFont="1" applyFill="1" applyBorder="1" applyAlignment="1">
      <alignment horizontal="right" wrapText="1"/>
    </xf>
    <xf numFmtId="0" fontId="8" fillId="26" borderId="0" xfId="63" applyFill="1" applyAlignment="1"/>
    <xf numFmtId="0" fontId="8" fillId="25" borderId="0" xfId="63" applyFont="1" applyFill="1" applyAlignment="1">
      <alignment vertical="center"/>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16" fillId="26" borderId="0" xfId="63" applyFont="1" applyFill="1" applyBorder="1"/>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7" fillId="25" borderId="0" xfId="63" applyFont="1" applyFill="1"/>
    <xf numFmtId="0" fontId="77" fillId="25" borderId="0" xfId="63" applyFont="1" applyFill="1" applyBorder="1"/>
    <xf numFmtId="0" fontId="76" fillId="24" borderId="0" xfId="66" applyFont="1" applyFill="1" applyBorder="1" applyAlignment="1">
      <alignment horizontal="left"/>
    </xf>
    <xf numFmtId="0" fontId="76" fillId="27" borderId="0" xfId="40" applyFont="1" applyFill="1" applyBorder="1" applyAlignment="1"/>
    <xf numFmtId="3" fontId="76"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7" fillId="26" borderId="0" xfId="63" applyFont="1" applyFill="1"/>
    <xf numFmtId="0" fontId="77" fillId="0" borderId="0" xfId="63" applyFont="1"/>
    <xf numFmtId="0" fontId="84" fillId="25" borderId="19" xfId="63" applyFont="1" applyFill="1" applyBorder="1"/>
    <xf numFmtId="0" fontId="84" fillId="25" borderId="19" xfId="63" applyFont="1" applyFill="1" applyBorder="1" applyAlignment="1"/>
    <xf numFmtId="0" fontId="76" fillId="24" borderId="0" xfId="66" applyFont="1" applyFill="1" applyBorder="1" applyAlignment="1">
      <alignment horizontal="left" vertical="top"/>
    </xf>
    <xf numFmtId="0" fontId="76" fillId="27" borderId="0" xfId="40" applyFont="1" applyFill="1" applyBorder="1"/>
    <xf numFmtId="1" fontId="18" fillId="26" borderId="0" xfId="63" applyNumberFormat="1" applyFont="1" applyFill="1" applyBorder="1" applyAlignment="1">
      <alignment horizontal="center" vertical="center" wrapText="1"/>
    </xf>
    <xf numFmtId="0" fontId="48" fillId="27" borderId="0" xfId="66" applyFont="1" applyFill="1" applyBorder="1" applyAlignment="1">
      <alignment horizontal="left"/>
    </xf>
    <xf numFmtId="0" fontId="46" fillId="26" borderId="0" xfId="70" applyFont="1" applyFill="1" applyBorder="1" applyAlignment="1"/>
    <xf numFmtId="0" fontId="9" fillId="26" borderId="0" xfId="63" applyFont="1" applyFill="1" applyAlignment="1"/>
    <xf numFmtId="49" fontId="18" fillId="25" borderId="0" xfId="62" applyNumberFormat="1" applyFont="1" applyFill="1" applyBorder="1" applyAlignment="1">
      <alignment horizontal="right"/>
    </xf>
    <xf numFmtId="0" fontId="17" fillId="25" borderId="12" xfId="0" applyFont="1" applyFill="1" applyBorder="1" applyAlignment="1">
      <alignment horizontal="center"/>
    </xf>
    <xf numFmtId="2" fontId="15" fillId="26" borderId="0" xfId="70" applyNumberFormat="1" applyFont="1" applyFill="1" applyBorder="1" applyAlignment="1">
      <alignment horizontal="center"/>
    </xf>
    <xf numFmtId="2" fontId="15" fillId="26" borderId="0" xfId="70" applyNumberFormat="1" applyFont="1" applyFill="1" applyBorder="1" applyAlignment="1">
      <alignment horizontal="center" vertical="center"/>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0" fontId="8" fillId="25" borderId="0" xfId="62" applyFill="1" applyAlignment="1"/>
    <xf numFmtId="0" fontId="8" fillId="0" borderId="0" xfId="62" applyAlignment="1"/>
    <xf numFmtId="0" fontId="53" fillId="25" borderId="0" xfId="62" applyFont="1" applyFill="1" applyAlignment="1">
      <alignment vertical="center"/>
    </xf>
    <xf numFmtId="0" fontId="53" fillId="25" borderId="0" xfId="62" applyFont="1" applyFill="1" applyBorder="1" applyAlignment="1">
      <alignment vertical="center"/>
    </xf>
    <xf numFmtId="0" fontId="53" fillId="0" borderId="0" xfId="62" applyFont="1" applyAlignment="1">
      <alignment vertical="center"/>
    </xf>
    <xf numFmtId="0" fontId="8" fillId="0" borderId="0" xfId="62" applyBorder="1" applyAlignment="1"/>
    <xf numFmtId="0" fontId="22" fillId="25" borderId="48" xfId="63" applyFont="1" applyFill="1" applyBorder="1" applyAlignment="1">
      <alignment horizontal="right"/>
    </xf>
    <xf numFmtId="0" fontId="77" fillId="25" borderId="0" xfId="63" applyFont="1" applyFill="1" applyAlignment="1"/>
    <xf numFmtId="0" fontId="77" fillId="25" borderId="0" xfId="63" applyFont="1" applyFill="1" applyBorder="1" applyAlignment="1"/>
    <xf numFmtId="0" fontId="77" fillId="26" borderId="0" xfId="63" applyFont="1" applyFill="1" applyAlignment="1"/>
    <xf numFmtId="4" fontId="76" fillId="27" borderId="0" xfId="40" applyNumberFormat="1" applyFont="1" applyFill="1" applyBorder="1" applyAlignment="1">
      <alignment horizontal="right" wrapText="1"/>
    </xf>
    <xf numFmtId="0" fontId="77" fillId="0" borderId="0" xfId="63" applyFont="1" applyAlignment="1"/>
    <xf numFmtId="0" fontId="76" fillId="27" borderId="0" xfId="66" applyFont="1" applyFill="1" applyBorder="1" applyAlignment="1">
      <alignment horizontal="left" indent="1"/>
    </xf>
    <xf numFmtId="0" fontId="76" fillId="27" borderId="0" xfId="66" applyFont="1" applyFill="1" applyBorder="1" applyAlignment="1">
      <alignment horizontal="left"/>
    </xf>
    <xf numFmtId="4" fontId="76" fillId="27" borderId="0" xfId="40" applyNumberFormat="1" applyFont="1" applyFill="1" applyBorder="1" applyAlignment="1">
      <alignment horizontal="right" vertical="center" wrapText="1"/>
    </xf>
    <xf numFmtId="0" fontId="76" fillId="27" borderId="0" xfId="40" applyFont="1" applyFill="1" applyBorder="1" applyAlignment="1">
      <alignment horizontal="left" indent="1"/>
    </xf>
    <xf numFmtId="0" fontId="17" fillId="25" borderId="57" xfId="62" applyFont="1" applyFill="1" applyBorder="1" applyAlignment="1">
      <alignment horizontal="center"/>
    </xf>
    <xf numFmtId="167" fontId="133" fillId="26" borderId="10" xfId="62" applyNumberFormat="1" applyFont="1" applyFill="1" applyBorder="1" applyAlignment="1">
      <alignment horizontal="right" indent="1"/>
    </xf>
    <xf numFmtId="177" fontId="29" fillId="27" borderId="70" xfId="220" applyNumberFormat="1" applyFont="1" applyFill="1" applyBorder="1" applyAlignment="1">
      <alignment horizontal="center" wrapText="1"/>
    </xf>
    <xf numFmtId="167" fontId="76" fillId="26" borderId="78" xfId="62" applyNumberFormat="1" applyFont="1" applyFill="1" applyBorder="1" applyAlignment="1">
      <alignment horizontal="right" indent="1"/>
    </xf>
    <xf numFmtId="165" fontId="9" fillId="25" borderId="69" xfId="0" applyNumberFormat="1" applyFont="1" applyFill="1" applyBorder="1" applyAlignment="1">
      <alignment horizontal="right" indent="1"/>
    </xf>
    <xf numFmtId="0" fontId="17" fillId="25" borderId="12" xfId="62" applyFont="1" applyFill="1" applyBorder="1" applyAlignment="1">
      <alignment horizontal="center"/>
    </xf>
    <xf numFmtId="0" fontId="76" fillId="25" borderId="0" xfId="0" applyFont="1" applyFill="1" applyBorder="1" applyAlignment="1">
      <alignment horizontal="left"/>
    </xf>
    <xf numFmtId="0" fontId="11" fillId="25" borderId="0" xfId="0" applyFont="1" applyFill="1" applyBorder="1"/>
    <xf numFmtId="0" fontId="16" fillId="25" borderId="0" xfId="0" applyFont="1" applyFill="1" applyBorder="1"/>
    <xf numFmtId="0" fontId="17" fillId="26" borderId="52" xfId="0" applyFont="1" applyFill="1" applyBorder="1" applyAlignment="1">
      <alignment horizontal="center"/>
    </xf>
    <xf numFmtId="0" fontId="17" fillId="26" borderId="11" xfId="0" applyFont="1" applyFill="1" applyBorder="1" applyAlignment="1">
      <alignment horizontal="center"/>
    </xf>
    <xf numFmtId="0" fontId="8" fillId="25" borderId="0" xfId="72" applyFill="1" applyBorder="1"/>
    <xf numFmtId="0" fontId="11" fillId="25" borderId="19" xfId="72" applyFont="1" applyFill="1" applyBorder="1"/>
    <xf numFmtId="0" fontId="11" fillId="25" borderId="0" xfId="72" applyFont="1" applyFill="1" applyBorder="1"/>
    <xf numFmtId="0" fontId="11" fillId="25" borderId="19" xfId="72" applyFont="1" applyFill="1" applyBorder="1" applyAlignment="1">
      <alignment vertical="center"/>
    </xf>
    <xf numFmtId="0" fontId="11" fillId="25" borderId="19" xfId="72" applyFont="1" applyFill="1" applyBorder="1" applyAlignment="1"/>
    <xf numFmtId="0" fontId="11" fillId="25" borderId="0" xfId="72" applyFont="1" applyFill="1" applyBorder="1" applyAlignment="1"/>
    <xf numFmtId="0" fontId="20" fillId="0" borderId="0" xfId="71" applyFont="1" applyFill="1" applyBorder="1" applyAlignment="1">
      <alignment horizontal="center" vertical="center"/>
    </xf>
    <xf numFmtId="0" fontId="15" fillId="25" borderId="0" xfId="62" applyFont="1" applyFill="1" applyBorder="1" applyAlignment="1">
      <alignment horizontal="left" vertical="center"/>
    </xf>
    <xf numFmtId="0" fontId="8" fillId="25" borderId="19" xfId="72" applyFill="1" applyBorder="1" applyAlignment="1">
      <alignment vertical="center"/>
    </xf>
    <xf numFmtId="0" fontId="8" fillId="25" borderId="0" xfId="72" applyFill="1" applyBorder="1" applyAlignment="1">
      <alignment vertical="center"/>
    </xf>
    <xf numFmtId="3" fontId="86" fillId="26" borderId="0" xfId="71" applyNumberFormat="1" applyFont="1" applyFill="1" applyBorder="1" applyAlignment="1">
      <alignment horizontal="right" vertical="center"/>
    </xf>
    <xf numFmtId="0" fontId="17" fillId="26" borderId="13" xfId="62" applyFont="1" applyFill="1" applyBorder="1" applyAlignment="1">
      <alignment horizontal="center" vertical="center"/>
    </xf>
    <xf numFmtId="0" fontId="8" fillId="25" borderId="0" xfId="227" applyFill="1" applyBorder="1" applyProtection="1"/>
    <xf numFmtId="0" fontId="8" fillId="25" borderId="18" xfId="227" applyFill="1" applyBorder="1" applyProtection="1"/>
    <xf numFmtId="0" fontId="19" fillId="25" borderId="18" xfId="227" applyFont="1" applyFill="1" applyBorder="1" applyAlignment="1" applyProtection="1">
      <alignment horizontal="left"/>
    </xf>
    <xf numFmtId="0" fontId="8" fillId="26" borderId="0" xfId="227" applyFill="1" applyBorder="1" applyProtection="1"/>
    <xf numFmtId="0" fontId="8" fillId="25" borderId="0" xfId="227" applyFill="1" applyProtection="1"/>
    <xf numFmtId="0" fontId="8" fillId="0" borderId="0" xfId="227" applyProtection="1">
      <protection locked="0"/>
    </xf>
    <xf numFmtId="0" fontId="8" fillId="25" borderId="22" xfId="227" applyFill="1" applyBorder="1" applyProtection="1"/>
    <xf numFmtId="0" fontId="8" fillId="25" borderId="20" xfId="227" applyFill="1" applyBorder="1" applyProtection="1"/>
    <xf numFmtId="0" fontId="8" fillId="0" borderId="0" xfId="227" applyBorder="1" applyProtection="1"/>
    <xf numFmtId="0" fontId="66" fillId="25" borderId="0" xfId="227" applyFont="1" applyFill="1" applyBorder="1" applyProtection="1"/>
    <xf numFmtId="0" fontId="8" fillId="25" borderId="0" xfId="227" applyFill="1" applyAlignment="1" applyProtection="1">
      <alignment vertical="center"/>
    </xf>
    <xf numFmtId="0" fontId="8" fillId="25" borderId="20" xfId="227" applyFill="1" applyBorder="1" applyAlignment="1" applyProtection="1">
      <alignment vertical="center"/>
    </xf>
    <xf numFmtId="0" fontId="8" fillId="0" borderId="0" xfId="227" applyAlignment="1" applyProtection="1">
      <alignment vertical="center"/>
      <protection locked="0"/>
    </xf>
    <xf numFmtId="0" fontId="19" fillId="25" borderId="20" xfId="227" applyFont="1" applyFill="1" applyBorder="1" applyProtection="1"/>
    <xf numFmtId="0" fontId="17" fillId="25" borderId="0" xfId="227" applyFont="1" applyFill="1" applyBorder="1" applyAlignment="1" applyProtection="1">
      <alignment horizontal="center" vertical="center"/>
    </xf>
    <xf numFmtId="0" fontId="17" fillId="25" borderId="13" xfId="227" applyFont="1" applyFill="1" applyBorder="1" applyAlignment="1" applyProtection="1">
      <alignment horizontal="right" vertical="center"/>
    </xf>
    <xf numFmtId="0" fontId="17" fillId="25" borderId="13" xfId="227" applyFont="1" applyFill="1" applyBorder="1" applyAlignment="1" applyProtection="1">
      <alignment horizontal="center" vertical="center"/>
    </xf>
    <xf numFmtId="0" fontId="17" fillId="25" borderId="13" xfId="227" applyFont="1" applyFill="1" applyBorder="1" applyAlignment="1" applyProtection="1">
      <alignment vertical="center"/>
    </xf>
    <xf numFmtId="0" fontId="17" fillId="25" borderId="13" xfId="227" applyFont="1" applyFill="1" applyBorder="1" applyAlignment="1" applyProtection="1">
      <alignment horizontal="center"/>
    </xf>
    <xf numFmtId="0" fontId="17" fillId="25" borderId="13" xfId="227" applyFont="1" applyFill="1" applyBorder="1" applyAlignment="1" applyProtection="1">
      <alignment horizontal="right"/>
    </xf>
    <xf numFmtId="0" fontId="17" fillId="25" borderId="13" xfId="227" applyFont="1" applyFill="1" applyBorder="1" applyAlignment="1" applyProtection="1"/>
    <xf numFmtId="0" fontId="16" fillId="25" borderId="0" xfId="227" applyFont="1" applyFill="1" applyBorder="1" applyProtection="1"/>
    <xf numFmtId="0" fontId="62" fillId="25" borderId="0" xfId="227" applyFont="1" applyFill="1" applyProtection="1"/>
    <xf numFmtId="0" fontId="62" fillId="25" borderId="20" xfId="227" applyFont="1" applyFill="1" applyBorder="1" applyProtection="1"/>
    <xf numFmtId="0" fontId="62" fillId="0" borderId="0" xfId="227" applyFont="1" applyProtection="1">
      <protection locked="0"/>
    </xf>
    <xf numFmtId="0" fontId="19" fillId="25" borderId="0" xfId="227" applyFont="1" applyFill="1" applyBorder="1" applyProtection="1"/>
    <xf numFmtId="0" fontId="11" fillId="25" borderId="0" xfId="227" applyFont="1" applyFill="1" applyBorder="1" applyProtection="1"/>
    <xf numFmtId="0" fontId="19" fillId="0" borderId="0" xfId="227" applyFont="1" applyBorder="1" applyProtection="1"/>
    <xf numFmtId="0" fontId="65" fillId="25" borderId="0" xfId="227" applyFont="1" applyFill="1" applyBorder="1" applyProtection="1"/>
    <xf numFmtId="0" fontId="63" fillId="25" borderId="0" xfId="227" applyFont="1" applyFill="1" applyProtection="1"/>
    <xf numFmtId="0" fontId="69" fillId="25" borderId="0" xfId="227" applyFont="1" applyFill="1" applyBorder="1" applyProtection="1"/>
    <xf numFmtId="0" fontId="63" fillId="0" borderId="0" xfId="227" applyFont="1" applyProtection="1">
      <protection locked="0"/>
    </xf>
    <xf numFmtId="0" fontId="22" fillId="0" borderId="0" xfId="227" applyFont="1" applyBorder="1" applyAlignment="1" applyProtection="1"/>
    <xf numFmtId="0" fontId="8" fillId="25" borderId="0" xfId="227" applyFill="1" applyBorder="1" applyAlignment="1" applyProtection="1">
      <alignment vertical="center"/>
    </xf>
    <xf numFmtId="0" fontId="47" fillId="25" borderId="0" xfId="227" applyFont="1" applyFill="1" applyProtection="1"/>
    <xf numFmtId="0" fontId="47" fillId="25" borderId="20" xfId="227" applyFont="1" applyFill="1" applyBorder="1" applyProtection="1"/>
    <xf numFmtId="0" fontId="12" fillId="25" borderId="0" xfId="227" applyFont="1" applyFill="1" applyBorder="1" applyProtection="1"/>
    <xf numFmtId="0" fontId="47" fillId="0" borderId="0" xfId="227" applyFont="1" applyProtection="1">
      <protection locked="0"/>
    </xf>
    <xf numFmtId="167" fontId="18" fillId="26" borderId="0" xfId="227" applyNumberFormat="1" applyFont="1" applyFill="1" applyBorder="1" applyAlignment="1" applyProtection="1">
      <alignment horizontal="right"/>
      <protection locked="0"/>
    </xf>
    <xf numFmtId="0" fontId="35" fillId="25" borderId="0" xfId="227" applyFont="1" applyFill="1" applyBorder="1" applyProtection="1"/>
    <xf numFmtId="0" fontId="82" fillId="25" borderId="0" xfId="227" applyFont="1" applyFill="1" applyBorder="1" applyAlignment="1" applyProtection="1">
      <alignment horizontal="left" vertical="center"/>
    </xf>
    <xf numFmtId="1" fontId="18" fillId="25" borderId="0" xfId="227" applyNumberFormat="1" applyFont="1" applyFill="1" applyBorder="1" applyAlignment="1" applyProtection="1">
      <alignment horizontal="center"/>
    </xf>
    <xf numFmtId="3" fontId="18" fillId="25" borderId="0" xfId="227" applyNumberFormat="1" applyFont="1" applyFill="1" applyBorder="1" applyAlignment="1" applyProtection="1">
      <alignment horizontal="center"/>
    </xf>
    <xf numFmtId="0" fontId="15" fillId="25" borderId="22" xfId="227" applyFont="1" applyFill="1" applyBorder="1" applyAlignment="1" applyProtection="1">
      <alignment horizontal="left"/>
    </xf>
    <xf numFmtId="0" fontId="22" fillId="25" borderId="22" xfId="227" applyFont="1" applyFill="1" applyBorder="1" applyProtection="1"/>
    <xf numFmtId="0" fontId="47" fillId="25" borderId="22" xfId="227" applyFont="1" applyFill="1" applyBorder="1" applyAlignment="1" applyProtection="1">
      <alignment horizontal="left"/>
    </xf>
    <xf numFmtId="0" fontId="8" fillId="25" borderId="21" xfId="227" applyFill="1" applyBorder="1" applyProtection="1"/>
    <xf numFmtId="0" fontId="8" fillId="25" borderId="19" xfId="227" applyFill="1" applyBorder="1" applyProtection="1"/>
    <xf numFmtId="0" fontId="17" fillId="25" borderId="0" xfId="227" applyFont="1" applyFill="1" applyBorder="1" applyAlignment="1" applyProtection="1">
      <alignment horizontal="center"/>
    </xf>
    <xf numFmtId="0" fontId="8" fillId="25" borderId="0" xfId="227" applyFill="1" applyBorder="1" applyAlignment="1" applyProtection="1">
      <alignment vertical="justify"/>
    </xf>
    <xf numFmtId="0" fontId="11" fillId="25" borderId="19" xfId="227" applyFont="1" applyFill="1" applyBorder="1" applyProtection="1"/>
    <xf numFmtId="0" fontId="64" fillId="25" borderId="0" xfId="227" applyFont="1" applyFill="1" applyBorder="1" applyProtection="1"/>
    <xf numFmtId="0" fontId="65" fillId="25" borderId="19" xfId="227" applyFont="1" applyFill="1" applyBorder="1" applyProtection="1"/>
    <xf numFmtId="0" fontId="9" fillId="25" borderId="0" xfId="227" applyFont="1" applyFill="1" applyBorder="1" applyProtection="1"/>
    <xf numFmtId="0" fontId="19" fillId="25" borderId="0" xfId="227" applyFont="1" applyFill="1" applyProtection="1"/>
    <xf numFmtId="0" fontId="18" fillId="25" borderId="0" xfId="227" applyFont="1" applyFill="1" applyBorder="1" applyProtection="1"/>
    <xf numFmtId="0" fontId="16" fillId="25" borderId="19" xfId="227" applyFont="1" applyFill="1" applyBorder="1" applyProtection="1"/>
    <xf numFmtId="0" fontId="19" fillId="0" borderId="0" xfId="227" applyFont="1" applyProtection="1">
      <protection locked="0"/>
    </xf>
    <xf numFmtId="0" fontId="17" fillId="25" borderId="0" xfId="227" applyFont="1" applyFill="1" applyBorder="1" applyAlignment="1" applyProtection="1">
      <alignment horizontal="left"/>
    </xf>
    <xf numFmtId="0" fontId="12" fillId="25" borderId="19" xfId="227" applyFont="1" applyFill="1" applyBorder="1" applyProtection="1"/>
    <xf numFmtId="165" fontId="18" fillId="25" borderId="0" xfId="227" applyNumberFormat="1" applyFont="1" applyFill="1" applyBorder="1" applyAlignment="1" applyProtection="1">
      <alignment horizontal="center"/>
    </xf>
    <xf numFmtId="165" fontId="9" fillId="25" borderId="0" xfId="227" applyNumberFormat="1" applyFont="1" applyFill="1" applyBorder="1" applyAlignment="1" applyProtection="1">
      <alignment horizontal="center"/>
    </xf>
    <xf numFmtId="0" fontId="62" fillId="25" borderId="0" xfId="227" applyFont="1" applyFill="1" applyBorder="1" applyProtection="1"/>
    <xf numFmtId="167" fontId="76" fillId="26" borderId="0" xfId="227" applyNumberFormat="1" applyFont="1" applyFill="1" applyBorder="1" applyAlignment="1" applyProtection="1">
      <alignment horizontal="right"/>
    </xf>
    <xf numFmtId="167" fontId="17" fillId="26" borderId="0" xfId="227" applyNumberFormat="1" applyFont="1" applyFill="1" applyBorder="1" applyAlignment="1" applyProtection="1">
      <alignment horizontal="right"/>
    </xf>
    <xf numFmtId="167" fontId="18" fillId="26" borderId="0" xfId="227" applyNumberFormat="1" applyFont="1" applyFill="1" applyBorder="1" applyAlignment="1" applyProtection="1">
      <alignment horizontal="right"/>
    </xf>
    <xf numFmtId="169" fontId="61" fillId="25" borderId="0" xfId="227" applyNumberFormat="1" applyFont="1" applyFill="1" applyBorder="1" applyAlignment="1" applyProtection="1">
      <alignment horizontal="center"/>
    </xf>
    <xf numFmtId="165" fontId="115" fillId="25" borderId="0" xfId="227" applyNumberFormat="1" applyFont="1" applyFill="1" applyBorder="1" applyAlignment="1" applyProtection="1">
      <alignment horizontal="center"/>
    </xf>
    <xf numFmtId="165" fontId="22" fillId="25" borderId="0" xfId="227" applyNumberFormat="1" applyFont="1" applyFill="1" applyBorder="1" applyAlignment="1" applyProtection="1">
      <alignment horizontal="right"/>
    </xf>
    <xf numFmtId="0" fontId="47" fillId="25" borderId="0" xfId="227" applyFont="1" applyFill="1" applyBorder="1" applyProtection="1"/>
    <xf numFmtId="0" fontId="20" fillId="30" borderId="19" xfId="227" applyFont="1" applyFill="1" applyBorder="1" applyAlignment="1" applyProtection="1">
      <alignment horizontal="center" vertical="center"/>
    </xf>
    <xf numFmtId="0" fontId="8" fillId="0" borderId="0" xfId="227" applyProtection="1"/>
    <xf numFmtId="0" fontId="15" fillId="25" borderId="23" xfId="227" applyFont="1" applyFill="1" applyBorder="1" applyAlignment="1" applyProtection="1">
      <alignment horizontal="left"/>
    </xf>
    <xf numFmtId="0" fontId="15" fillId="25" borderId="20" xfId="227" applyFont="1" applyFill="1" applyBorder="1" applyAlignment="1" applyProtection="1">
      <alignment horizontal="left"/>
    </xf>
    <xf numFmtId="0" fontId="22" fillId="0" borderId="0" xfId="227" applyFont="1" applyBorder="1" applyAlignment="1" applyProtection="1">
      <alignment vertical="center"/>
    </xf>
    <xf numFmtId="0" fontId="15" fillId="25" borderId="0" xfId="227" applyFont="1" applyFill="1" applyBorder="1" applyAlignment="1" applyProtection="1">
      <alignment horizontal="left"/>
    </xf>
    <xf numFmtId="0" fontId="47" fillId="25" borderId="0" xfId="227" applyFont="1" applyFill="1" applyBorder="1" applyAlignment="1" applyProtection="1">
      <alignment horizontal="left"/>
    </xf>
    <xf numFmtId="0" fontId="8" fillId="25" borderId="0" xfId="227" applyFill="1" applyBorder="1" applyAlignment="1" applyProtection="1"/>
    <xf numFmtId="0" fontId="17" fillId="25" borderId="0" xfId="227" applyFont="1" applyFill="1" applyBorder="1" applyAlignment="1" applyProtection="1">
      <alignment horizontal="center" vertical="distributed"/>
    </xf>
    <xf numFmtId="0" fontId="29" fillId="25" borderId="0" xfId="227" applyFont="1" applyFill="1" applyProtection="1"/>
    <xf numFmtId="0" fontId="29" fillId="25" borderId="20" xfId="227" applyFont="1" applyFill="1" applyBorder="1" applyProtection="1"/>
    <xf numFmtId="0" fontId="29" fillId="25" borderId="0" xfId="227" applyFont="1" applyFill="1" applyBorder="1" applyProtection="1"/>
    <xf numFmtId="0" fontId="29" fillId="0" borderId="0" xfId="227" applyFont="1" applyProtection="1">
      <protection locked="0"/>
    </xf>
    <xf numFmtId="0" fontId="27" fillId="25" borderId="0" xfId="227" applyFont="1" applyFill="1" applyProtection="1"/>
    <xf numFmtId="0" fontId="27" fillId="0" borderId="0" xfId="227" applyFont="1" applyProtection="1">
      <protection locked="0"/>
    </xf>
    <xf numFmtId="0" fontId="27" fillId="25" borderId="20" xfId="227" applyFont="1" applyFill="1" applyBorder="1" applyProtection="1"/>
    <xf numFmtId="0" fontId="61" fillId="25" borderId="0" xfId="227" applyFont="1" applyFill="1" applyBorder="1" applyAlignment="1" applyProtection="1">
      <alignment horizontal="left"/>
    </xf>
    <xf numFmtId="0" fontId="30" fillId="25" borderId="20" xfId="227" applyFont="1" applyFill="1" applyBorder="1" applyProtection="1"/>
    <xf numFmtId="0" fontId="116" fillId="25" borderId="0" xfId="227" applyFont="1" applyFill="1" applyProtection="1"/>
    <xf numFmtId="164" fontId="68" fillId="25" borderId="0" xfId="227" applyNumberFormat="1" applyFont="1" applyFill="1" applyBorder="1" applyAlignment="1" applyProtection="1">
      <alignment horizontal="center"/>
    </xf>
    <xf numFmtId="0" fontId="116" fillId="0" borderId="0" xfId="227" applyFont="1" applyProtection="1">
      <protection locked="0"/>
    </xf>
    <xf numFmtId="0" fontId="20" fillId="30" borderId="20" xfId="227" applyFont="1" applyFill="1" applyBorder="1" applyAlignment="1" applyProtection="1">
      <alignment horizontal="center" vertical="center"/>
    </xf>
    <xf numFmtId="0" fontId="88" fillId="25" borderId="0" xfId="71" applyFont="1" applyFill="1" applyBorder="1" applyAlignment="1">
      <alignment horizontal="left" vertical="center"/>
    </xf>
    <xf numFmtId="3" fontId="79" fillId="24" borderId="0" xfId="40" applyNumberFormat="1" applyFont="1" applyFill="1" applyBorder="1" applyAlignment="1">
      <alignment horizontal="left" vertical="center" wrapText="1" indent="1"/>
    </xf>
    <xf numFmtId="0" fontId="138" fillId="25" borderId="0" xfId="62" applyFont="1" applyFill="1" applyBorder="1" applyAlignment="1">
      <alignment vertical="center"/>
    </xf>
    <xf numFmtId="0" fontId="17" fillId="25" borderId="0" xfId="78" applyFont="1" applyFill="1" applyBorder="1" applyAlignment="1">
      <alignment horizontal="center" vertical="center"/>
    </xf>
    <xf numFmtId="0" fontId="17" fillId="25" borderId="11" xfId="78" applyFont="1" applyFill="1" applyBorder="1" applyAlignment="1">
      <alignment horizontal="center" vertical="center"/>
    </xf>
    <xf numFmtId="0" fontId="18" fillId="25" borderId="0" xfId="62" applyFont="1" applyFill="1" applyBorder="1" applyAlignment="1">
      <alignment wrapText="1"/>
    </xf>
    <xf numFmtId="0" fontId="22" fillId="25" borderId="0" xfId="62" applyFont="1" applyFill="1" applyBorder="1" applyAlignment="1">
      <alignment wrapText="1"/>
    </xf>
    <xf numFmtId="0" fontId="35" fillId="25" borderId="0" xfId="62" applyFont="1" applyFill="1" applyBorder="1" applyAlignment="1"/>
    <xf numFmtId="3" fontId="119" fillId="26" borderId="0" xfId="70" applyNumberFormat="1" applyFont="1" applyFill="1" applyBorder="1" applyAlignment="1" applyProtection="1">
      <alignment horizontal="right"/>
      <protection locked="0"/>
    </xf>
    <xf numFmtId="0" fontId="22" fillId="25" borderId="0" xfId="227" applyFont="1" applyFill="1" applyBorder="1" applyAlignment="1" applyProtection="1">
      <alignment horizontal="right"/>
    </xf>
    <xf numFmtId="0" fontId="18" fillId="24" borderId="0" xfId="40" applyFont="1" applyFill="1" applyBorder="1" applyAlignment="1" applyProtection="1">
      <alignment horizontal="left" indent="1"/>
    </xf>
    <xf numFmtId="0" fontId="15" fillId="25" borderId="22" xfId="62" applyFont="1" applyFill="1" applyBorder="1" applyAlignment="1">
      <alignment horizontal="left"/>
    </xf>
    <xf numFmtId="0" fontId="15" fillId="25" borderId="49" xfId="62" applyFont="1" applyFill="1" applyBorder="1" applyAlignment="1">
      <alignment horizontal="left"/>
    </xf>
    <xf numFmtId="0" fontId="17" fillId="25" borderId="12" xfId="78" applyFont="1" applyFill="1" applyBorder="1" applyAlignment="1">
      <alignment horizontal="center" vertical="center" wrapText="1"/>
    </xf>
    <xf numFmtId="0" fontId="8" fillId="25" borderId="19" xfId="227" applyFill="1" applyBorder="1" applyAlignment="1" applyProtection="1">
      <alignment vertical="center"/>
    </xf>
    <xf numFmtId="0" fontId="62" fillId="25" borderId="19" xfId="227" applyFont="1" applyFill="1" applyBorder="1" applyProtection="1"/>
    <xf numFmtId="0" fontId="63" fillId="25" borderId="19" xfId="227" applyFont="1" applyFill="1" applyBorder="1" applyProtection="1"/>
    <xf numFmtId="0" fontId="63" fillId="25" borderId="0" xfId="227" applyFont="1" applyFill="1" applyBorder="1" applyProtection="1"/>
    <xf numFmtId="0" fontId="47" fillId="25" borderId="19" xfId="227" applyFont="1" applyFill="1" applyBorder="1" applyProtection="1"/>
    <xf numFmtId="0" fontId="17" fillId="25" borderId="11" xfId="227" applyFont="1" applyFill="1" applyBorder="1" applyAlignment="1" applyProtection="1">
      <alignment horizontal="center"/>
    </xf>
    <xf numFmtId="0" fontId="17" fillId="25" borderId="12" xfId="227" applyFont="1" applyFill="1" applyBorder="1" applyAlignment="1" applyProtection="1">
      <alignment horizontal="center"/>
    </xf>
    <xf numFmtId="167" fontId="76" fillId="25" borderId="0" xfId="227" applyNumberFormat="1" applyFont="1" applyFill="1" applyBorder="1" applyAlignment="1" applyProtection="1">
      <alignment horizontal="right"/>
    </xf>
    <xf numFmtId="167" fontId="18" fillId="25" borderId="0" xfId="227" applyNumberFormat="1" applyFont="1" applyFill="1" applyBorder="1" applyAlignment="1" applyProtection="1">
      <alignment horizontal="right"/>
    </xf>
    <xf numFmtId="167" fontId="17" fillId="25" borderId="0" xfId="227" applyNumberFormat="1" applyFont="1" applyFill="1" applyBorder="1" applyAlignment="1" applyProtection="1">
      <alignment horizontal="right"/>
    </xf>
    <xf numFmtId="0" fontId="67" fillId="25" borderId="0" xfId="227" applyFont="1" applyFill="1" applyBorder="1" applyAlignment="1" applyProtection="1">
      <alignment horizontal="center"/>
    </xf>
    <xf numFmtId="0" fontId="82" fillId="25" borderId="0" xfId="227" applyFont="1" applyFill="1" applyBorder="1" applyAlignment="1" applyProtection="1">
      <alignment horizontal="left"/>
    </xf>
    <xf numFmtId="0" fontId="8" fillId="26" borderId="18" xfId="227" applyFill="1" applyBorder="1" applyProtection="1"/>
    <xf numFmtId="0" fontId="17" fillId="25" borderId="18" xfId="227" applyFont="1" applyFill="1" applyBorder="1" applyAlignment="1" applyProtection="1">
      <alignment horizontal="right"/>
    </xf>
    <xf numFmtId="0" fontId="77" fillId="25" borderId="0" xfId="227" applyFont="1" applyFill="1" applyBorder="1" applyProtection="1"/>
    <xf numFmtId="168" fontId="76" fillId="25" borderId="0" xfId="227" applyNumberFormat="1" applyFont="1" applyFill="1" applyBorder="1" applyAlignment="1" applyProtection="1">
      <alignment horizontal="right"/>
    </xf>
    <xf numFmtId="168" fontId="76" fillId="26" borderId="0" xfId="227" applyNumberFormat="1" applyFont="1" applyFill="1" applyBorder="1" applyAlignment="1" applyProtection="1">
      <alignment horizontal="right"/>
    </xf>
    <xf numFmtId="168" fontId="18" fillId="25" borderId="0" xfId="227" applyNumberFormat="1" applyFont="1" applyFill="1" applyBorder="1" applyAlignment="1" applyProtection="1">
      <alignment horizontal="right"/>
    </xf>
    <xf numFmtId="168" fontId="18" fillId="26" borderId="0" xfId="227" applyNumberFormat="1" applyFont="1" applyFill="1" applyBorder="1" applyAlignment="1" applyProtection="1">
      <alignment horizontal="right"/>
    </xf>
    <xf numFmtId="168" fontId="17" fillId="25" borderId="0" xfId="227" applyNumberFormat="1" applyFont="1" applyFill="1" applyBorder="1" applyAlignment="1" applyProtection="1">
      <alignment horizontal="right"/>
    </xf>
    <xf numFmtId="168" fontId="17" fillId="26" borderId="0" xfId="227" applyNumberFormat="1" applyFont="1" applyFill="1" applyBorder="1" applyAlignment="1" applyProtection="1">
      <alignment horizontal="right"/>
    </xf>
    <xf numFmtId="0" fontId="18" fillId="25" borderId="0" xfId="227" applyFont="1" applyFill="1" applyBorder="1" applyAlignment="1" applyProtection="1">
      <alignment horizontal="left" indent="1"/>
    </xf>
    <xf numFmtId="0" fontId="34" fillId="25" borderId="19" xfId="227" applyFont="1" applyFill="1" applyBorder="1" applyProtection="1"/>
    <xf numFmtId="0" fontId="8" fillId="25" borderId="18" xfId="227" applyFill="1" applyBorder="1" applyAlignment="1" applyProtection="1">
      <alignment horizontal="left"/>
    </xf>
    <xf numFmtId="0" fontId="115" fillId="0" borderId="0" xfId="40" applyFont="1" applyFill="1" applyBorder="1" applyAlignment="1" applyProtection="1">
      <alignment horizontal="left" indent="1"/>
    </xf>
    <xf numFmtId="165" fontId="17" fillId="25" borderId="0" xfId="227" applyNumberFormat="1" applyFont="1" applyFill="1" applyBorder="1" applyAlignment="1" applyProtection="1">
      <alignment horizontal="center"/>
    </xf>
    <xf numFmtId="0" fontId="19" fillId="0" borderId="0" xfId="227" applyFont="1" applyProtection="1"/>
    <xf numFmtId="167" fontId="76" fillId="25" borderId="0" xfId="227" applyNumberFormat="1" applyFont="1" applyFill="1" applyBorder="1" applyAlignment="1" applyProtection="1">
      <alignment horizontal="right" indent="1"/>
    </xf>
    <xf numFmtId="167" fontId="76" fillId="26" borderId="0" xfId="227" applyNumberFormat="1" applyFont="1" applyFill="1" applyBorder="1" applyAlignment="1" applyProtection="1">
      <alignment horizontal="right" indent="1"/>
    </xf>
    <xf numFmtId="0" fontId="64" fillId="25" borderId="0" xfId="227" applyFont="1" applyFill="1" applyBorder="1" applyAlignment="1" applyProtection="1">
      <alignment horizontal="left"/>
    </xf>
    <xf numFmtId="167" fontId="18" fillId="25" borderId="0" xfId="227" applyNumberFormat="1" applyFont="1" applyFill="1" applyBorder="1" applyAlignment="1" applyProtection="1">
      <alignment horizontal="right" indent="1"/>
    </xf>
    <xf numFmtId="167" fontId="18" fillId="26" borderId="0" xfId="227" applyNumberFormat="1" applyFont="1" applyFill="1" applyBorder="1" applyAlignment="1" applyProtection="1">
      <alignment horizontal="right" indent="1"/>
    </xf>
    <xf numFmtId="167" fontId="17" fillId="25" borderId="0" xfId="227" applyNumberFormat="1" applyFont="1" applyFill="1" applyBorder="1" applyAlignment="1" applyProtection="1">
      <alignment horizontal="right" wrapText="1" indent="1"/>
    </xf>
    <xf numFmtId="168" fontId="17" fillId="25" borderId="0" xfId="227" applyNumberFormat="1" applyFont="1" applyFill="1" applyBorder="1" applyAlignment="1" applyProtection="1">
      <alignment horizontal="right" wrapText="1" indent="1"/>
    </xf>
    <xf numFmtId="168" fontId="17" fillId="26" borderId="0" xfId="227" applyNumberFormat="1" applyFont="1" applyFill="1" applyBorder="1" applyAlignment="1" applyProtection="1">
      <alignment horizontal="right" wrapText="1" indent="1"/>
    </xf>
    <xf numFmtId="167" fontId="18" fillId="25" borderId="0" xfId="227" applyNumberFormat="1" applyFont="1" applyFill="1" applyBorder="1" applyAlignment="1" applyProtection="1">
      <alignment horizontal="right" wrapText="1" indent="1"/>
    </xf>
    <xf numFmtId="168" fontId="18" fillId="25" borderId="0" xfId="227" applyNumberFormat="1" applyFont="1" applyFill="1" applyBorder="1" applyAlignment="1" applyProtection="1">
      <alignment horizontal="right" wrapText="1" indent="1"/>
    </xf>
    <xf numFmtId="168" fontId="18" fillId="26" borderId="0" xfId="227" applyNumberFormat="1" applyFont="1" applyFill="1" applyBorder="1" applyAlignment="1" applyProtection="1">
      <alignment horizontal="right" wrapText="1" indent="1"/>
    </xf>
    <xf numFmtId="1" fontId="17" fillId="26" borderId="12" xfId="63" applyNumberFormat="1" applyFont="1" applyFill="1" applyBorder="1" applyAlignment="1">
      <alignment horizontal="center" vertical="center"/>
    </xf>
    <xf numFmtId="0" fontId="15" fillId="25" borderId="0" xfId="62" applyFont="1" applyFill="1" applyBorder="1" applyAlignment="1">
      <alignment vertical="top"/>
    </xf>
    <xf numFmtId="171" fontId="76" fillId="26" borderId="0" xfId="71" applyNumberFormat="1" applyFont="1" applyFill="1" applyBorder="1" applyAlignment="1">
      <alignment horizontal="right" vertical="center"/>
    </xf>
    <xf numFmtId="0" fontId="9" fillId="26" borderId="0" xfId="62" applyFont="1" applyFill="1" applyAlignment="1">
      <alignment vertical="center"/>
    </xf>
    <xf numFmtId="171" fontId="9" fillId="26" borderId="0" xfId="62" applyNumberFormat="1" applyFont="1" applyFill="1" applyBorder="1" applyAlignment="1">
      <alignment horizontal="right" vertical="center"/>
    </xf>
    <xf numFmtId="0" fontId="8" fillId="25" borderId="0" xfId="62" applyFill="1" applyAlignment="1">
      <alignment wrapText="1"/>
    </xf>
    <xf numFmtId="0" fontId="8" fillId="25" borderId="0" xfId="62" applyFill="1" applyBorder="1" applyAlignment="1">
      <alignment wrapText="1"/>
    </xf>
    <xf numFmtId="171" fontId="9" fillId="26" borderId="0" xfId="62" applyNumberFormat="1" applyFont="1" applyFill="1" applyBorder="1" applyAlignment="1">
      <alignment horizontal="right" vertical="center" wrapText="1"/>
    </xf>
    <xf numFmtId="0" fontId="11" fillId="25" borderId="19" xfId="72" applyFont="1" applyFill="1" applyBorder="1" applyAlignment="1">
      <alignment wrapText="1"/>
    </xf>
    <xf numFmtId="3" fontId="11" fillId="25" borderId="0" xfId="72" applyNumberFormat="1" applyFont="1" applyFill="1" applyBorder="1" applyAlignment="1">
      <alignment wrapText="1"/>
    </xf>
    <xf numFmtId="0" fontId="8" fillId="0" borderId="0" xfId="62" applyAlignment="1">
      <alignment wrapText="1"/>
    </xf>
    <xf numFmtId="173" fontId="8" fillId="25" borderId="0" xfId="62" applyNumberFormat="1" applyFill="1" applyBorder="1"/>
    <xf numFmtId="0" fontId="9" fillId="0" borderId="0" xfId="219" applyFont="1"/>
    <xf numFmtId="0" fontId="18" fillId="36" borderId="0" xfId="62" applyFont="1" applyFill="1" applyBorder="1" applyAlignment="1">
      <alignment vertical="center" wrapText="1"/>
    </xf>
    <xf numFmtId="0" fontId="18" fillId="36" borderId="0" xfId="62" applyFont="1" applyFill="1" applyBorder="1" applyAlignment="1"/>
    <xf numFmtId="0" fontId="18" fillId="36" borderId="0" xfId="62" applyFont="1" applyFill="1" applyBorder="1" applyAlignment="1">
      <alignment vertical="center"/>
    </xf>
    <xf numFmtId="164" fontId="18" fillId="36" borderId="0" xfId="40" applyNumberFormat="1" applyFont="1" applyFill="1" applyBorder="1" applyAlignment="1">
      <alignment horizontal="justify" vertical="center" wrapText="1"/>
    </xf>
    <xf numFmtId="164" fontId="34" fillId="36" borderId="67"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18" fillId="36" borderId="0" xfId="40" applyNumberFormat="1" applyFont="1" applyFill="1" applyBorder="1" applyAlignment="1">
      <alignment horizontal="justify" wrapText="1"/>
    </xf>
    <xf numFmtId="164" fontId="34"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0" fontId="93" fillId="32" borderId="0" xfId="62" applyFont="1" applyFill="1" applyBorder="1" applyAlignment="1">
      <alignment horizontal="left" wrapText="1"/>
    </xf>
    <xf numFmtId="164" fontId="34" fillId="36" borderId="61" xfId="40" applyNumberFormat="1" applyFont="1" applyFill="1" applyBorder="1" applyAlignment="1">
      <alignment horizontal="left" vertical="center" wrapText="1"/>
    </xf>
    <xf numFmtId="0" fontId="49" fillId="36" borderId="0" xfId="62" applyFont="1" applyFill="1" applyAlignment="1">
      <alignment horizontal="center" vertical="center"/>
    </xf>
    <xf numFmtId="173"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2" fontId="18" fillId="24" borderId="0" xfId="40" applyNumberFormat="1" applyFont="1" applyFill="1" applyBorder="1" applyAlignment="1">
      <alignment horizontal="left" wrapText="1"/>
    </xf>
    <xf numFmtId="172" fontId="28" fillId="24" borderId="0" xfId="40" applyNumberFormat="1" applyFont="1" applyFill="1" applyBorder="1" applyAlignment="1">
      <alignment horizontal="left" wrapText="1"/>
    </xf>
    <xf numFmtId="0" fontId="15" fillId="25" borderId="0" xfId="0" applyFont="1" applyFill="1" applyBorder="1" applyAlignment="1"/>
    <xf numFmtId="173" fontId="18" fillId="25" borderId="0" xfId="0" applyNumberFormat="1" applyFont="1" applyFill="1" applyBorder="1" applyAlignment="1">
      <alignment horizontal="right"/>
    </xf>
    <xf numFmtId="173"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0" fontId="18" fillId="25" borderId="0" xfId="0" applyFont="1" applyFill="1" applyBorder="1" applyAlignment="1">
      <alignment horizontal="justify" vertical="center" readingOrder="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NumberFormat="1" applyFont="1" applyFill="1" applyBorder="1" applyAlignment="1">
      <alignment horizontal="justify" vertical="center" readingOrder="1"/>
    </xf>
    <xf numFmtId="0" fontId="76" fillId="25" borderId="0" xfId="227" applyFont="1" applyFill="1" applyBorder="1" applyAlignment="1" applyProtection="1">
      <alignment horizontal="left"/>
    </xf>
    <xf numFmtId="167" fontId="76" fillId="26" borderId="0" xfId="227" applyNumberFormat="1" applyFont="1" applyFill="1" applyBorder="1" applyAlignment="1" applyProtection="1">
      <alignment horizontal="right" indent="2"/>
    </xf>
    <xf numFmtId="0" fontId="17" fillId="25" borderId="18" xfId="227" applyFont="1" applyFill="1" applyBorder="1" applyAlignment="1" applyProtection="1">
      <alignment horizontal="right" indent="5"/>
    </xf>
    <xf numFmtId="0" fontId="22" fillId="25" borderId="0" xfId="227" applyFont="1" applyFill="1" applyBorder="1" applyAlignment="1" applyProtection="1">
      <alignment horizontal="right"/>
    </xf>
    <xf numFmtId="0" fontId="47" fillId="26" borderId="15" xfId="227" applyFont="1" applyFill="1" applyBorder="1" applyAlignment="1" applyProtection="1">
      <alignment horizontal="left" vertical="center"/>
    </xf>
    <xf numFmtId="0" fontId="47" fillId="26" borderId="16" xfId="227" applyFont="1" applyFill="1" applyBorder="1" applyAlignment="1" applyProtection="1">
      <alignment horizontal="left" vertical="center"/>
    </xf>
    <xf numFmtId="0" fontId="47" fillId="26" borderId="17" xfId="227" applyFont="1" applyFill="1" applyBorder="1" applyAlignment="1" applyProtection="1">
      <alignment horizontal="left" vertical="center"/>
    </xf>
    <xf numFmtId="0" fontId="22" fillId="0" borderId="0" xfId="227" applyFont="1" applyBorder="1" applyAlignment="1" applyProtection="1">
      <alignment vertical="justify" wrapText="1"/>
    </xf>
    <xf numFmtId="0" fontId="8" fillId="0" borderId="0" xfId="227" applyBorder="1" applyAlignment="1" applyProtection="1">
      <alignment vertical="justify" wrapText="1"/>
    </xf>
    <xf numFmtId="0" fontId="8" fillId="0" borderId="0" xfId="227" applyAlignment="1" applyProtection="1">
      <alignment vertical="justify" wrapText="1"/>
    </xf>
    <xf numFmtId="0" fontId="17" fillId="26" borderId="52" xfId="227" applyFont="1" applyFill="1" applyBorder="1" applyAlignment="1" applyProtection="1">
      <alignment horizontal="center"/>
    </xf>
    <xf numFmtId="167" fontId="18" fillId="27" borderId="0" xfId="40" applyNumberFormat="1" applyFont="1" applyFill="1" applyBorder="1" applyAlignment="1" applyProtection="1">
      <alignment horizontal="right" wrapText="1" indent="2"/>
    </xf>
    <xf numFmtId="167" fontId="76" fillId="27" borderId="0" xfId="40" applyNumberFormat="1" applyFont="1" applyFill="1" applyBorder="1" applyAlignment="1" applyProtection="1">
      <alignment horizontal="right" wrapText="1" indent="2"/>
    </xf>
    <xf numFmtId="168" fontId="18" fillId="27" borderId="0" xfId="40" applyNumberFormat="1" applyFont="1" applyFill="1" applyBorder="1" applyAlignment="1" applyProtection="1">
      <alignment horizontal="right" wrapText="1" indent="2"/>
    </xf>
    <xf numFmtId="173" fontId="18" fillId="25" borderId="0" xfId="227" applyNumberFormat="1" applyFont="1" applyFill="1" applyBorder="1" applyAlignment="1" applyProtection="1">
      <alignment horizontal="left"/>
    </xf>
    <xf numFmtId="0" fontId="81" fillId="26" borderId="15" xfId="227" applyFont="1" applyFill="1" applyBorder="1" applyAlignment="1" applyProtection="1">
      <alignment horizontal="left" vertical="center"/>
    </xf>
    <xf numFmtId="0" fontId="81" fillId="26" borderId="16" xfId="227" applyFont="1" applyFill="1" applyBorder="1" applyAlignment="1" applyProtection="1">
      <alignment horizontal="left" vertical="center"/>
    </xf>
    <xf numFmtId="0" fontId="81" fillId="26" borderId="17" xfId="227" applyFont="1" applyFill="1" applyBorder="1" applyAlignment="1" applyProtection="1">
      <alignment horizontal="left" vertical="center"/>
    </xf>
    <xf numFmtId="167" fontId="76" fillId="25" borderId="0" xfId="227" applyNumberFormat="1" applyFont="1" applyFill="1" applyBorder="1" applyAlignment="1" applyProtection="1">
      <alignment horizontal="right" indent="2"/>
    </xf>
    <xf numFmtId="0" fontId="17" fillId="25" borderId="18" xfId="227" applyFont="1" applyFill="1" applyBorder="1" applyAlignment="1" applyProtection="1">
      <alignment horizontal="left" indent="4"/>
    </xf>
    <xf numFmtId="0" fontId="22" fillId="25" borderId="0" xfId="227" applyFont="1" applyFill="1" applyBorder="1" applyAlignment="1" applyProtection="1">
      <alignment vertical="justify" wrapText="1"/>
    </xf>
    <xf numFmtId="0" fontId="8" fillId="25" borderId="0" xfId="227" applyFill="1" applyBorder="1" applyAlignment="1" applyProtection="1">
      <alignment vertical="justify" wrapText="1"/>
    </xf>
    <xf numFmtId="167" fontId="18" fillId="48" borderId="0" xfId="60" applyNumberFormat="1" applyFont="1" applyFill="1" applyBorder="1" applyAlignment="1" applyProtection="1">
      <alignment horizontal="right" wrapText="1" indent="2"/>
    </xf>
    <xf numFmtId="167" fontId="18" fillId="43" borderId="0" xfId="60" applyNumberFormat="1" applyFont="1" applyFill="1" applyBorder="1" applyAlignment="1" applyProtection="1">
      <alignment horizontal="right" wrapText="1" indent="2"/>
    </xf>
    <xf numFmtId="167"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8"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168" fontId="18" fillId="24" borderId="0" xfId="40" applyNumberFormat="1" applyFont="1" applyFill="1" applyBorder="1" applyAlignment="1" applyProtection="1">
      <alignment horizontal="right" wrapText="1" indent="2"/>
    </xf>
    <xf numFmtId="168" fontId="79" fillId="24" borderId="0" xfId="40" applyNumberFormat="1" applyFont="1" applyFill="1" applyBorder="1" applyAlignment="1" applyProtection="1">
      <alignment horizontal="right" wrapText="1" indent="2"/>
    </xf>
    <xf numFmtId="168" fontId="79" fillId="27" borderId="0" xfId="40" applyNumberFormat="1" applyFont="1" applyFill="1" applyBorder="1" applyAlignment="1" applyProtection="1">
      <alignment horizontal="right" wrapText="1" indent="2"/>
    </xf>
    <xf numFmtId="169" fontId="18" fillId="27" borderId="0" xfId="40" applyNumberFormat="1" applyFont="1" applyFill="1" applyBorder="1" applyAlignment="1" applyProtection="1">
      <alignment horizontal="right" wrapText="1" indent="2"/>
    </xf>
    <xf numFmtId="0" fontId="18" fillId="24" borderId="0" xfId="40" applyFont="1" applyFill="1" applyBorder="1" applyAlignment="1" applyProtection="1">
      <alignment horizontal="left" indent="1"/>
    </xf>
    <xf numFmtId="165" fontId="18" fillId="25" borderId="0" xfId="227" applyNumberFormat="1" applyFont="1" applyFill="1" applyBorder="1" applyAlignment="1" applyProtection="1">
      <alignment horizontal="right" indent="2"/>
    </xf>
    <xf numFmtId="165" fontId="18" fillId="26" borderId="0" xfId="227" applyNumberFormat="1" applyFont="1" applyFill="1" applyBorder="1" applyAlignment="1" applyProtection="1">
      <alignment horizontal="right" indent="2"/>
    </xf>
    <xf numFmtId="0" fontId="17" fillId="24" borderId="0" xfId="40" applyFont="1" applyFill="1" applyBorder="1" applyAlignment="1" applyProtection="1">
      <alignment horizontal="left" wrapText="1"/>
    </xf>
    <xf numFmtId="169" fontId="18" fillId="24" borderId="0" xfId="40" applyNumberFormat="1" applyFont="1" applyFill="1" applyBorder="1" applyAlignment="1" applyProtection="1">
      <alignment horizontal="right" wrapText="1" indent="2"/>
    </xf>
    <xf numFmtId="173" fontId="18" fillId="25" borderId="0" xfId="227" applyNumberFormat="1" applyFont="1" applyFill="1" applyBorder="1" applyAlignment="1" applyProtection="1">
      <alignment horizontal="right"/>
    </xf>
    <xf numFmtId="165" fontId="76" fillId="25" borderId="0" xfId="227" applyNumberFormat="1" applyFont="1" applyFill="1" applyBorder="1" applyAlignment="1" applyProtection="1">
      <alignment horizontal="right" indent="2"/>
    </xf>
    <xf numFmtId="165" fontId="76" fillId="26" borderId="0" xfId="227" applyNumberFormat="1" applyFont="1" applyFill="1" applyBorder="1" applyAlignment="1" applyProtection="1">
      <alignment horizontal="right" indent="2"/>
    </xf>
    <xf numFmtId="0" fontId="17" fillId="25" borderId="18" xfId="227" applyFont="1" applyFill="1" applyBorder="1" applyAlignment="1" applyProtection="1">
      <alignment horizontal="right" indent="6"/>
    </xf>
    <xf numFmtId="0" fontId="47" fillId="26" borderId="15" xfId="227" applyFont="1" applyFill="1" applyBorder="1" applyAlignment="1" applyProtection="1">
      <alignment horizontal="left"/>
    </xf>
    <xf numFmtId="0" fontId="47" fillId="26" borderId="16" xfId="227" applyFont="1" applyFill="1" applyBorder="1" applyAlignment="1" applyProtection="1">
      <alignment horizontal="left"/>
    </xf>
    <xf numFmtId="0" fontId="47" fillId="26" borderId="17" xfId="227" applyFont="1" applyFill="1" applyBorder="1" applyAlignment="1" applyProtection="1">
      <alignment horizontal="left"/>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165" fontId="29" fillId="25" borderId="0" xfId="227" applyNumberFormat="1" applyFont="1" applyFill="1" applyBorder="1" applyAlignment="1" applyProtection="1">
      <alignment horizontal="right" indent="2"/>
    </xf>
    <xf numFmtId="165" fontId="29" fillId="26" borderId="0" xfId="227" applyNumberFormat="1" applyFont="1" applyFill="1" applyBorder="1" applyAlignment="1" applyProtection="1">
      <alignment horizontal="right" indent="2"/>
    </xf>
    <xf numFmtId="0" fontId="82" fillId="25" borderId="0" xfId="227" applyFont="1" applyFill="1" applyBorder="1" applyAlignment="1" applyProtection="1">
      <alignment horizontal="center"/>
    </xf>
    <xf numFmtId="0" fontId="8" fillId="25" borderId="0" xfId="227" applyFill="1" applyAlignment="1" applyProtection="1">
      <alignment vertical="justify" wrapText="1"/>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17" fillId="25" borderId="0" xfId="62" applyFont="1" applyFill="1" applyBorder="1" applyAlignment="1">
      <alignment horizontal="left" indent="6"/>
    </xf>
    <xf numFmtId="0" fontId="85" fillId="26" borderId="0" xfId="62" applyFont="1" applyFill="1" applyBorder="1" applyAlignment="1">
      <alignment horizontal="center" vertical="center"/>
    </xf>
    <xf numFmtId="1" fontId="17" fillId="25" borderId="13" xfId="0" applyNumberFormat="1" applyFont="1" applyFill="1" applyBorder="1" applyAlignment="1">
      <alignment horizontal="center" wrapText="1"/>
    </xf>
    <xf numFmtId="1" fontId="17" fillId="25" borderId="73" xfId="0" applyNumberFormat="1" applyFont="1" applyFill="1" applyBorder="1" applyAlignment="1">
      <alignment horizontal="center" wrapText="1"/>
    </xf>
    <xf numFmtId="0" fontId="22" fillId="25" borderId="0" xfId="62" applyFont="1" applyFill="1" applyBorder="1" applyAlignment="1">
      <alignment vertical="center" wrapText="1"/>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76" fillId="25" borderId="0" xfId="0" applyFont="1" applyFill="1" applyBorder="1" applyAlignment="1">
      <alignment horizontal="left"/>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8" fillId="26" borderId="13" xfId="0" applyFont="1" applyFill="1" applyBorder="1" applyAlignment="1">
      <alignment horizontal="center"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3"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xf>
    <xf numFmtId="0" fontId="118" fillId="26" borderId="13" xfId="0" applyFont="1" applyFill="1" applyBorder="1" applyAlignment="1">
      <alignment horizontal="center"/>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5" fillId="26" borderId="27" xfId="70" applyFont="1" applyFill="1" applyBorder="1" applyAlignment="1">
      <alignment horizontal="left" vertical="center"/>
    </xf>
    <xf numFmtId="0" fontId="125" fillId="26" borderId="28" xfId="70" applyFont="1" applyFill="1" applyBorder="1" applyAlignment="1">
      <alignment horizontal="left" vertical="center"/>
    </xf>
    <xf numFmtId="0" fontId="125" fillId="26" borderId="29" xfId="70" applyFont="1" applyFill="1" applyBorder="1" applyAlignment="1">
      <alignment horizontal="left" vertical="center"/>
    </xf>
    <xf numFmtId="0" fontId="114" fillId="26" borderId="71" xfId="70" applyFont="1" applyFill="1" applyBorder="1" applyAlignment="1">
      <alignment horizontal="center" vertical="center"/>
    </xf>
    <xf numFmtId="0" fontId="114" fillId="26" borderId="72" xfId="70" applyFont="1" applyFill="1" applyBorder="1" applyAlignment="1">
      <alignment horizontal="center" vertical="center"/>
    </xf>
    <xf numFmtId="0" fontId="114" fillId="26" borderId="75" xfId="70" applyFont="1" applyFill="1" applyBorder="1" applyAlignment="1">
      <alignment horizontal="center" vertical="center"/>
    </xf>
    <xf numFmtId="0" fontId="114" fillId="26" borderId="76"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4" xfId="70" applyFont="1" applyFill="1" applyBorder="1" applyAlignment="1">
      <alignment horizontal="center" vertical="center" wrapText="1"/>
    </xf>
    <xf numFmtId="0" fontId="17" fillId="25" borderId="77" xfId="70" applyFont="1" applyFill="1" applyBorder="1" applyAlignment="1">
      <alignment horizontal="center" vertical="center" wrapText="1"/>
    </xf>
    <xf numFmtId="0" fontId="76" fillId="25" borderId="0" xfId="78" applyFont="1" applyFill="1" applyBorder="1" applyAlignment="1">
      <alignment horizontal="left" vertical="center"/>
    </xf>
    <xf numFmtId="0" fontId="119" fillId="24" borderId="0" xfId="40" applyFont="1" applyFill="1" applyBorder="1" applyAlignment="1">
      <alignment horizontal="justify" vertical="top" wrapText="1"/>
    </xf>
    <xf numFmtId="173" fontId="9" fillId="25" borderId="0" xfId="70" applyNumberFormat="1" applyFont="1" applyFill="1" applyBorder="1" applyAlignment="1">
      <alignment horizontal="left"/>
    </xf>
    <xf numFmtId="0" fontId="17" fillId="25" borderId="18" xfId="63" applyFont="1" applyFill="1" applyBorder="1" applyAlignment="1">
      <alignment horizontal="left" indent="6"/>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7" xfId="62" applyFont="1" applyFill="1" applyBorder="1" applyAlignment="1">
      <alignment horizontal="center"/>
    </xf>
    <xf numFmtId="0" fontId="17" fillId="25" borderId="58" xfId="62" applyFont="1" applyFill="1" applyBorder="1" applyAlignment="1">
      <alignment horizontal="center"/>
    </xf>
    <xf numFmtId="0" fontId="17" fillId="25" borderId="12" xfId="62" applyFont="1" applyFill="1" applyBorder="1" applyAlignment="1">
      <alignment horizontal="center"/>
    </xf>
    <xf numFmtId="0" fontId="76" fillId="24" borderId="0" xfId="40" applyFont="1" applyFill="1" applyBorder="1" applyAlignment="1">
      <alignment vertical="center" wrapText="1"/>
    </xf>
    <xf numFmtId="173" fontId="18" fillId="25" borderId="0" xfId="62" applyNumberFormat="1" applyFont="1" applyFill="1" applyBorder="1" applyAlignment="1">
      <alignment horizontal="left"/>
    </xf>
    <xf numFmtId="0" fontId="125" fillId="26" borderId="31" xfId="62" applyFont="1" applyFill="1" applyBorder="1" applyAlignment="1">
      <alignment horizontal="left" vertical="center" wrapText="1"/>
    </xf>
    <xf numFmtId="0" fontId="125" fillId="26" borderId="32" xfId="62" applyFont="1" applyFill="1" applyBorder="1" applyAlignment="1">
      <alignment horizontal="left" vertical="center" wrapText="1"/>
    </xf>
    <xf numFmtId="0" fontId="125"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8" xfId="53" applyFont="1" applyBorder="1" applyAlignment="1">
      <alignment horizontal="center" vertical="center" wrapText="1"/>
    </xf>
    <xf numFmtId="0" fontId="17" fillId="0" borderId="57"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0" applyFont="1" applyFill="1" applyBorder="1" applyAlignment="1">
      <alignment horizontal="left" indent="6"/>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6" borderId="12" xfId="53" applyFont="1" applyFill="1" applyBorder="1" applyAlignment="1">
      <alignment horizontal="center" vertical="center" wrapText="1"/>
    </xf>
    <xf numFmtId="0" fontId="17" fillId="25" borderId="12" xfId="0" applyFont="1" applyFill="1" applyBorder="1" applyAlignment="1">
      <alignment horizontal="center" wrapText="1"/>
    </xf>
    <xf numFmtId="173" fontId="18" fillId="25" borderId="0" xfId="62" applyNumberFormat="1" applyFont="1" applyFill="1" applyBorder="1" applyAlignment="1">
      <alignment horizontal="right"/>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17" fillId="25" borderId="13" xfId="70" applyFont="1" applyFill="1" applyBorder="1" applyAlignment="1">
      <alignment horizontal="center"/>
    </xf>
    <xf numFmtId="0" fontId="17" fillId="25" borderId="73" xfId="70" applyFont="1" applyFill="1" applyBorder="1" applyAlignment="1">
      <alignment horizontal="center"/>
    </xf>
    <xf numFmtId="0" fontId="17" fillId="25" borderId="0" xfId="70" applyFont="1" applyFill="1" applyBorder="1" applyAlignment="1">
      <alignment horizontal="left" indent="1"/>
    </xf>
    <xf numFmtId="0" fontId="118" fillId="25" borderId="0" xfId="70" applyFont="1" applyFill="1" applyBorder="1" applyAlignment="1">
      <alignment horizontal="left" indent="1"/>
    </xf>
    <xf numFmtId="0" fontId="22" fillId="26" borderId="66"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22" fillId="0" borderId="66"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76"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121" fillId="25" borderId="0" xfId="70" applyFont="1" applyFill="1" applyBorder="1" applyAlignment="1">
      <alignment horizontal="justify"/>
    </xf>
    <xf numFmtId="0" fontId="18" fillId="27" borderId="0" xfId="40" applyFont="1" applyFill="1" applyBorder="1" applyAlignment="1">
      <alignment horizontal="left" vertical="center" wrapText="1"/>
    </xf>
    <xf numFmtId="0" fontId="22" fillId="25" borderId="0" xfId="62" applyFont="1" applyFill="1" applyBorder="1" applyAlignment="1">
      <alignment horizontal="left" wrapText="1"/>
    </xf>
    <xf numFmtId="0" fontId="89" fillId="25" borderId="0" xfId="62" applyFont="1" applyFill="1" applyBorder="1" applyAlignment="1">
      <alignment horizontal="right"/>
    </xf>
    <xf numFmtId="0" fontId="81" fillId="26" borderId="31" xfId="62" applyFont="1" applyFill="1" applyBorder="1" applyAlignment="1">
      <alignment horizontal="left" vertical="center"/>
    </xf>
    <xf numFmtId="0" fontId="81" fillId="26" borderId="32" xfId="62" applyFont="1" applyFill="1" applyBorder="1" applyAlignment="1">
      <alignment horizontal="left" vertical="center"/>
    </xf>
    <xf numFmtId="0" fontId="81" fillId="26" borderId="33" xfId="62" applyFont="1" applyFill="1" applyBorder="1" applyAlignment="1">
      <alignment horizontal="left" vertical="center"/>
    </xf>
    <xf numFmtId="0" fontId="22" fillId="25" borderId="0" xfId="78" applyFont="1" applyFill="1" applyBorder="1" applyAlignment="1">
      <alignment horizontal="left" vertical="top"/>
    </xf>
    <xf numFmtId="0" fontId="17" fillId="25" borderId="12" xfId="78" applyFont="1" applyFill="1" applyBorder="1" applyAlignment="1">
      <alignment horizontal="center" vertical="center" wrapText="1"/>
    </xf>
    <xf numFmtId="3" fontId="76" fillId="24" borderId="0" xfId="40" applyNumberFormat="1" applyFont="1" applyFill="1" applyBorder="1" applyAlignment="1">
      <alignment horizontal="left" vertical="center" wrapText="1"/>
    </xf>
    <xf numFmtId="3" fontId="76" fillId="25" borderId="0" xfId="62" applyNumberFormat="1" applyFont="1" applyFill="1" applyBorder="1" applyAlignment="1">
      <alignment horizontal="right" vertical="center" indent="2"/>
    </xf>
    <xf numFmtId="3" fontId="79" fillId="25" borderId="0" xfId="62" applyNumberFormat="1" applyFont="1" applyFill="1" applyBorder="1" applyAlignment="1">
      <alignment horizontal="right" vertical="center" indent="2"/>
    </xf>
    <xf numFmtId="0" fontId="14" fillId="25" borderId="13" xfId="62" applyFont="1" applyFill="1" applyBorder="1" applyAlignment="1">
      <alignment horizontal="center"/>
    </xf>
    <xf numFmtId="0" fontId="15" fillId="25" borderId="49" xfId="62" applyFont="1" applyFill="1" applyBorder="1" applyAlignment="1">
      <alignment horizontal="left"/>
    </xf>
    <xf numFmtId="3" fontId="76" fillId="27" borderId="0" xfId="40" applyNumberFormat="1" applyFont="1" applyFill="1" applyBorder="1" applyAlignment="1">
      <alignment horizontal="left" vertical="center" wrapText="1"/>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15" fillId="25" borderId="51" xfId="62" applyFont="1" applyFill="1" applyBorder="1" applyAlignment="1">
      <alignment horizontal="left" vertical="top"/>
    </xf>
    <xf numFmtId="0" fontId="15" fillId="25" borderId="0" xfId="62" applyFont="1" applyFill="1" applyBorder="1" applyAlignment="1">
      <alignment horizontal="left" vertical="top"/>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7" fillId="26" borderId="13" xfId="62" applyFont="1" applyFill="1" applyBorder="1" applyAlignment="1">
      <alignment horizontal="center" vertical="center"/>
    </xf>
    <xf numFmtId="173" fontId="18" fillId="25" borderId="0" xfId="70" applyNumberFormat="1" applyFont="1" applyFill="1" applyBorder="1" applyAlignment="1">
      <alignment horizontal="left"/>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5"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84" fillId="26" borderId="0" xfId="70" applyFont="1" applyFill="1" applyBorder="1" applyAlignment="1">
      <alignment horizontal="left"/>
    </xf>
    <xf numFmtId="0" fontId="119" fillId="24" borderId="0" xfId="40" applyFont="1" applyFill="1" applyBorder="1" applyAlignment="1">
      <alignment horizontal="left" vertical="top" wrapText="1"/>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0" fontId="118" fillId="24" borderId="0" xfId="40" applyFont="1" applyFill="1" applyBorder="1" applyAlignment="1">
      <alignment horizontal="left" vertical="center" wrapText="1" indent="1"/>
    </xf>
    <xf numFmtId="0" fontId="17" fillId="26" borderId="73" xfId="70" applyFont="1" applyFill="1" applyBorder="1" applyAlignment="1">
      <alignment horizontal="center"/>
    </xf>
    <xf numFmtId="3" fontId="84" fillId="26" borderId="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9" fillId="24" borderId="0" xfId="40" applyFont="1" applyFill="1" applyBorder="1" applyAlignment="1">
      <alignment horizontal="center" vertical="top" wrapText="1"/>
    </xf>
    <xf numFmtId="0" fontId="119" fillId="27" borderId="0" xfId="40" applyFont="1" applyFill="1" applyBorder="1" applyAlignment="1">
      <alignment horizontal="left"/>
    </xf>
    <xf numFmtId="173" fontId="44" fillId="25" borderId="0" xfId="70" applyNumberFormat="1" applyFont="1" applyFill="1" applyBorder="1" applyAlignment="1">
      <alignment horizontal="right"/>
    </xf>
    <xf numFmtId="0" fontId="119" fillId="27" borderId="19" xfId="40" applyFont="1" applyFill="1" applyBorder="1" applyAlignment="1">
      <alignment horizontal="left"/>
    </xf>
    <xf numFmtId="0" fontId="22" fillId="24" borderId="0" xfId="40" applyFont="1" applyFill="1" applyBorder="1" applyAlignment="1">
      <alignment horizontal="left" vertical="top" wrapText="1"/>
    </xf>
    <xf numFmtId="0" fontId="119" fillId="24" borderId="0" xfId="40" applyFont="1" applyFill="1" applyBorder="1" applyAlignment="1">
      <alignment horizontal="left" vertical="center" wrapText="1"/>
    </xf>
    <xf numFmtId="0" fontId="17" fillId="25" borderId="18" xfId="70" applyFont="1" applyFill="1" applyBorder="1" applyAlignment="1">
      <alignment horizontal="right" indent="5"/>
    </xf>
    <xf numFmtId="3" fontId="22" fillId="25" borderId="0" xfId="70" applyNumberFormat="1" applyFont="1" applyFill="1" applyBorder="1" applyAlignment="1">
      <alignment horizontal="right"/>
    </xf>
    <xf numFmtId="0" fontId="76" fillId="25" borderId="0" xfId="70" applyFont="1" applyFill="1" applyBorder="1" applyAlignment="1">
      <alignment horizontal="justify" vertical="center"/>
    </xf>
    <xf numFmtId="0" fontId="17" fillId="25" borderId="13" xfId="70" applyFont="1" applyFill="1" applyBorder="1" applyAlignment="1">
      <alignment horizontal="center" wrapText="1"/>
    </xf>
    <xf numFmtId="0" fontId="22" fillId="25" borderId="0" xfId="70" applyNumberFormat="1" applyFont="1" applyFill="1" applyBorder="1" applyAlignment="1" applyProtection="1">
      <alignment horizontal="justify" vertical="justify" wrapText="1"/>
      <protection locked="0"/>
    </xf>
    <xf numFmtId="0" fontId="79" fillId="25" borderId="0" xfId="70" applyNumberFormat="1" applyFont="1" applyFill="1" applyBorder="1" applyAlignment="1" applyProtection="1">
      <alignment horizontal="right" vertical="justify" wrapText="1"/>
      <protection locked="0"/>
    </xf>
    <xf numFmtId="49" fontId="22" fillId="25" borderId="0" xfId="70" applyNumberFormat="1" applyFont="1" applyFill="1" applyBorder="1" applyAlignment="1">
      <alignment horizontal="left" vertical="center" wrapText="1"/>
    </xf>
    <xf numFmtId="0" fontId="123" fillId="25" borderId="0" xfId="68" applyNumberFormat="1" applyFont="1" applyFill="1" applyBorder="1" applyAlignment="1" applyProtection="1">
      <alignment horizontal="left" vertical="justify" wrapText="1"/>
      <protection locked="0"/>
    </xf>
    <xf numFmtId="0" fontId="22" fillId="24" borderId="0" xfId="61" applyFont="1" applyFill="1" applyBorder="1" applyAlignment="1">
      <alignment horizontal="left" wrapText="1"/>
    </xf>
    <xf numFmtId="49" fontId="18" fillId="25" borderId="0" xfId="51" applyNumberFormat="1" applyFont="1" applyFill="1" applyBorder="1" applyAlignment="1">
      <alignment horizontal="left"/>
    </xf>
    <xf numFmtId="0" fontId="18" fillId="25" borderId="0" xfId="51" applyNumberFormat="1" applyFont="1" applyFill="1" applyBorder="1" applyAlignment="1">
      <alignment horizontal="left"/>
    </xf>
    <xf numFmtId="0" fontId="18" fillId="27" borderId="0" xfId="61" applyFont="1" applyFill="1" applyBorder="1" applyAlignment="1">
      <alignment horizontal="justify" vertical="center"/>
    </xf>
    <xf numFmtId="1" fontId="18" fillId="35" borderId="0" xfId="51" applyNumberFormat="1" applyFont="1" applyFill="1" applyBorder="1" applyAlignment="1">
      <alignment horizontal="center"/>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2" fontId="22" fillId="24" borderId="19" xfId="61" applyNumberFormat="1" applyFont="1" applyFill="1" applyBorder="1" applyAlignment="1">
      <alignment horizontal="left" wrapText="1"/>
    </xf>
    <xf numFmtId="173" fontId="18" fillId="25" borderId="0" xfId="52" applyNumberFormat="1" applyFont="1" applyFill="1" applyBorder="1" applyAlignment="1">
      <alignment horizontal="right"/>
    </xf>
    <xf numFmtId="0" fontId="18" fillId="27" borderId="0" xfId="61" applyFont="1" applyFill="1" applyBorder="1" applyAlignment="1">
      <alignment horizontal="justify" vertical="center" wrapText="1"/>
    </xf>
    <xf numFmtId="0" fontId="0" fillId="0" borderId="0" xfId="51" applyFont="1" applyAlignment="1">
      <alignment horizontal="justify" vertical="top"/>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17" fillId="25" borderId="0" xfId="0" applyFont="1" applyFill="1" applyBorder="1" applyAlignment="1">
      <alignment horizontal="center"/>
    </xf>
    <xf numFmtId="173" fontId="18" fillId="25" borderId="20" xfId="52" applyNumberFormat="1" applyFont="1" applyFill="1" applyBorder="1" applyAlignment="1">
      <alignment horizontal="left"/>
    </xf>
    <xf numFmtId="173" fontId="18" fillId="25" borderId="0" xfId="52" applyNumberFormat="1" applyFont="1" applyFill="1" applyBorder="1" applyAlignment="1">
      <alignment horizontal="left"/>
    </xf>
    <xf numFmtId="0" fontId="16" fillId="25" borderId="0" xfId="0" applyFont="1" applyFill="1" applyBorder="1"/>
    <xf numFmtId="0" fontId="39" fillId="25" borderId="0" xfId="0" applyFont="1" applyFill="1" applyBorder="1" applyAlignment="1">
      <alignment horizontal="left"/>
    </xf>
    <xf numFmtId="0" fontId="8" fillId="0" borderId="0" xfId="63" applyFont="1" applyAlignment="1">
      <alignment horizontal="right"/>
    </xf>
    <xf numFmtId="0" fontId="8" fillId="0" borderId="0" xfId="63" applyFont="1" applyAlignment="1">
      <alignment horizontal="left"/>
    </xf>
    <xf numFmtId="3" fontId="8" fillId="0" borderId="0" xfId="63" applyNumberFormat="1" applyFont="1" applyFill="1" applyBorder="1"/>
    <xf numFmtId="0" fontId="77" fillId="0" borderId="0" xfId="63" applyFont="1" applyAlignment="1">
      <alignment vertical="center"/>
    </xf>
    <xf numFmtId="0" fontId="79" fillId="27" borderId="0" xfId="66" applyFont="1" applyFill="1" applyBorder="1" applyAlignment="1">
      <alignment horizontal="left" indent="4"/>
    </xf>
    <xf numFmtId="0" fontId="77" fillId="0" borderId="0" xfId="63" applyFont="1" applyAlignment="1">
      <alignment horizontal="left"/>
    </xf>
    <xf numFmtId="0" fontId="142" fillId="31" borderId="66" xfId="63" applyFont="1" applyFill="1" applyBorder="1" applyAlignment="1">
      <alignment horizontal="center" vertical="top" wrapText="1"/>
    </xf>
    <xf numFmtId="0" fontId="89" fillId="28" borderId="34" xfId="63" applyFont="1" applyFill="1" applyBorder="1" applyAlignment="1">
      <alignment horizontal="center" vertical="center"/>
    </xf>
    <xf numFmtId="0" fontId="89" fillId="28" borderId="37" xfId="63" applyFont="1" applyFill="1" applyBorder="1" applyAlignment="1">
      <alignment horizontal="center" vertical="center"/>
    </xf>
    <xf numFmtId="0" fontId="89" fillId="28" borderId="35" xfId="63" applyFont="1" applyFill="1" applyBorder="1" applyAlignment="1">
      <alignment horizontal="center" vertical="center"/>
    </xf>
    <xf numFmtId="0" fontId="18" fillId="26" borderId="0" xfId="63" applyFont="1" applyFill="1" applyBorder="1" applyAlignment="1">
      <alignment horizontal="center" vertical="center" wrapText="1"/>
    </xf>
    <xf numFmtId="0" fontId="142" fillId="31" borderId="36" xfId="63" applyFont="1" applyFill="1" applyBorder="1" applyAlignment="1">
      <alignment horizontal="center" vertical="top" wrapText="1"/>
    </xf>
    <xf numFmtId="0" fontId="143" fillId="28" borderId="0" xfId="63" applyFont="1" applyFill="1" applyBorder="1" applyAlignment="1">
      <alignment horizontal="center" vertical="center"/>
    </xf>
    <xf numFmtId="0" fontId="92" fillId="31" borderId="34" xfId="63" applyFont="1" applyFill="1" applyBorder="1" applyAlignment="1">
      <alignment horizontal="center" wrapText="1"/>
    </xf>
    <xf numFmtId="0" fontId="92" fillId="31" borderId="35" xfId="63" applyFont="1" applyFill="1" applyBorder="1" applyAlignment="1">
      <alignment horizontal="center" wrapText="1"/>
    </xf>
    <xf numFmtId="1" fontId="17" fillId="26" borderId="52" xfId="63" applyNumberFormat="1" applyFont="1" applyFill="1" applyBorder="1" applyAlignment="1">
      <alignment horizontal="center" vertical="center"/>
    </xf>
    <xf numFmtId="1" fontId="17" fillId="26" borderId="52" xfId="63" applyNumberFormat="1" applyFont="1" applyFill="1" applyBorder="1" applyAlignment="1">
      <alignment horizontal="right" vertical="center" wrapText="1"/>
    </xf>
    <xf numFmtId="1" fontId="17" fillId="26" borderId="52" xfId="63" applyNumberFormat="1" applyFont="1" applyFill="1" applyBorder="1" applyAlignment="1">
      <alignment horizontal="center" vertical="center" wrapText="1"/>
    </xf>
    <xf numFmtId="0" fontId="144" fillId="26" borderId="0" xfId="63" applyFont="1" applyFill="1" applyBorder="1" applyAlignment="1">
      <alignment horizontal="center" vertical="center" wrapText="1"/>
    </xf>
    <xf numFmtId="1" fontId="17" fillId="26" borderId="0" xfId="63" applyNumberFormat="1" applyFont="1" applyFill="1" applyBorder="1" applyAlignment="1">
      <alignment horizontal="center" vertical="center"/>
    </xf>
    <xf numFmtId="1" fontId="17" fillId="26" borderId="0" xfId="63" applyNumberFormat="1" applyFont="1" applyFill="1" applyBorder="1" applyAlignment="1">
      <alignment horizontal="right" vertical="center"/>
    </xf>
    <xf numFmtId="1" fontId="17" fillId="26" borderId="0" xfId="63" applyNumberFormat="1" applyFont="1" applyFill="1" applyBorder="1" applyAlignment="1">
      <alignment horizontal="center" vertical="center" wrapText="1"/>
    </xf>
    <xf numFmtId="0" fontId="46" fillId="25" borderId="0" xfId="63" applyFont="1" applyFill="1" applyBorder="1" applyAlignment="1">
      <alignment horizontal="right" vertical="center" wrapText="1"/>
    </xf>
    <xf numFmtId="0" fontId="89" fillId="26" borderId="0" xfId="63" applyFont="1" applyFill="1" applyBorder="1" applyAlignment="1">
      <alignment vertical="center" textRotation="90"/>
    </xf>
    <xf numFmtId="0" fontId="142" fillId="31" borderId="34" xfId="70" applyFont="1" applyFill="1" applyBorder="1" applyAlignment="1">
      <alignment horizontal="left" vertical="center"/>
    </xf>
    <xf numFmtId="0" fontId="142" fillId="31" borderId="37" xfId="70" applyFont="1" applyFill="1" applyBorder="1" applyAlignment="1">
      <alignment horizontal="left" vertical="center"/>
    </xf>
    <xf numFmtId="167" fontId="76" fillId="26" borderId="37" xfId="63" applyNumberFormat="1" applyFont="1" applyFill="1" applyBorder="1" applyAlignment="1">
      <alignment vertical="center"/>
    </xf>
    <xf numFmtId="167" fontId="76" fillId="26" borderId="35" xfId="63" applyNumberFormat="1" applyFont="1" applyFill="1" applyBorder="1" applyAlignment="1">
      <alignment vertical="center"/>
    </xf>
    <xf numFmtId="0" fontId="12" fillId="25" borderId="19" xfId="63" applyFont="1" applyFill="1" applyBorder="1" applyAlignment="1">
      <alignment vertical="center"/>
    </xf>
    <xf numFmtId="1" fontId="18" fillId="26" borderId="0" xfId="63" applyNumberFormat="1" applyFont="1" applyFill="1" applyBorder="1" applyAlignment="1">
      <alignment horizontal="right" vertical="center" wrapText="1"/>
    </xf>
    <xf numFmtId="0" fontId="18" fillId="0" borderId="0" xfId="63" applyFont="1" applyBorder="1" applyAlignment="1">
      <alignment horizontal="right" vertical="center" wrapText="1"/>
    </xf>
    <xf numFmtId="0" fontId="77" fillId="0" borderId="0" xfId="63" applyFont="1" applyFill="1" applyAlignment="1"/>
    <xf numFmtId="0" fontId="24" fillId="0" borderId="0" xfId="63" applyFont="1" applyFill="1" applyBorder="1" applyAlignment="1">
      <alignment horizontal="center" wrapText="1"/>
    </xf>
    <xf numFmtId="0" fontId="24" fillId="25" borderId="0" xfId="63" applyFont="1" applyFill="1" applyBorder="1" applyAlignment="1">
      <alignment horizontal="center" wrapText="1"/>
    </xf>
    <xf numFmtId="0" fontId="89" fillId="26" borderId="0" xfId="63" applyFont="1" applyFill="1" applyBorder="1" applyAlignment="1">
      <alignment textRotation="90"/>
    </xf>
    <xf numFmtId="4" fontId="9" fillId="27" borderId="0" xfId="40" applyNumberFormat="1" applyFont="1" applyFill="1" applyBorder="1" applyAlignment="1">
      <alignment horizontal="left" wrapText="1"/>
    </xf>
    <xf numFmtId="167" fontId="76" fillId="26" borderId="0" xfId="63" applyNumberFormat="1" applyFont="1" applyFill="1" applyBorder="1" applyAlignment="1"/>
    <xf numFmtId="167" fontId="9" fillId="26" borderId="0" xfId="63" applyNumberFormat="1" applyFont="1" applyFill="1" applyBorder="1" applyAlignment="1"/>
    <xf numFmtId="167" fontId="9" fillId="26" borderId="0" xfId="63" applyNumberFormat="1" applyFont="1" applyFill="1" applyBorder="1" applyAlignment="1">
      <alignment horizontal="right" indent="1"/>
    </xf>
    <xf numFmtId="0" fontId="12" fillId="25" borderId="19" xfId="63" applyFont="1" applyFill="1" applyBorder="1" applyAlignment="1"/>
    <xf numFmtId="1" fontId="24" fillId="26" borderId="0" xfId="63" applyNumberFormat="1" applyFont="1" applyFill="1" applyBorder="1" applyAlignment="1">
      <alignment horizontal="center" wrapText="1"/>
    </xf>
    <xf numFmtId="0" fontId="24" fillId="0" borderId="0" xfId="63" applyFont="1" applyBorder="1" applyAlignment="1">
      <alignment horizontal="center" wrapText="1"/>
    </xf>
    <xf numFmtId="1" fontId="17" fillId="0" borderId="0" xfId="63" applyNumberFormat="1" applyFont="1" applyFill="1" applyBorder="1" applyAlignment="1">
      <alignment horizontal="center" vertical="center" wrapText="1"/>
    </xf>
    <xf numFmtId="0" fontId="17" fillId="0" borderId="0" xfId="63" applyFont="1" applyFill="1" applyBorder="1" applyAlignment="1">
      <alignment horizontal="center" vertical="center" wrapText="1"/>
    </xf>
    <xf numFmtId="0" fontId="17" fillId="25" borderId="0" xfId="63" applyFont="1" applyFill="1" applyBorder="1" applyAlignment="1">
      <alignment horizontal="center" wrapText="1"/>
    </xf>
    <xf numFmtId="1" fontId="17" fillId="26" borderId="0" xfId="63" applyNumberFormat="1" applyFont="1" applyFill="1" applyBorder="1" applyAlignment="1">
      <alignment horizontal="center" wrapText="1"/>
    </xf>
    <xf numFmtId="0" fontId="17" fillId="0" borderId="0" xfId="63" applyFont="1" applyBorder="1" applyAlignment="1">
      <alignment horizontal="center" wrapText="1"/>
    </xf>
    <xf numFmtId="0" fontId="142" fillId="31" borderId="34" xfId="70" applyFont="1" applyFill="1" applyBorder="1" applyAlignment="1">
      <alignment horizontal="left" vertical="center"/>
    </xf>
    <xf numFmtId="167" fontId="76" fillId="47" borderId="35" xfId="63" applyNumberFormat="1" applyFont="1" applyFill="1" applyBorder="1" applyAlignment="1">
      <alignment vertical="center"/>
    </xf>
    <xf numFmtId="4" fontId="9" fillId="27" borderId="0" xfId="40" applyNumberFormat="1" applyFont="1" applyFill="1" applyBorder="1" applyAlignment="1">
      <alignment horizontal="left" wrapText="1"/>
    </xf>
    <xf numFmtId="167" fontId="9" fillId="47" borderId="0" xfId="63" applyNumberFormat="1" applyFont="1" applyFill="1" applyBorder="1" applyAlignment="1"/>
    <xf numFmtId="1" fontId="46" fillId="26" borderId="0" xfId="63" applyNumberFormat="1" applyFont="1" applyFill="1" applyBorder="1" applyAlignment="1">
      <alignment horizontal="center" wrapText="1"/>
    </xf>
    <xf numFmtId="165" fontId="17" fillId="0" borderId="0" xfId="63" applyNumberFormat="1" applyFont="1" applyBorder="1" applyAlignment="1">
      <alignment horizontal="center" wrapText="1"/>
    </xf>
    <xf numFmtId="0" fontId="17" fillId="25" borderId="0" xfId="63" applyFont="1" applyFill="1" applyBorder="1" applyAlignment="1">
      <alignment horizontal="center" vertical="center" wrapText="1"/>
    </xf>
    <xf numFmtId="0" fontId="17" fillId="26" borderId="0" xfId="63" applyFont="1" applyFill="1" applyBorder="1" applyAlignment="1">
      <alignment horizontal="center" vertical="center" wrapText="1"/>
    </xf>
    <xf numFmtId="0" fontId="9" fillId="26" borderId="0" xfId="63" applyFont="1" applyFill="1" applyBorder="1" applyAlignment="1">
      <alignment vertical="top" wrapText="1"/>
    </xf>
    <xf numFmtId="1" fontId="46" fillId="26" borderId="0" xfId="63" applyNumberFormat="1" applyFont="1" applyFill="1" applyBorder="1" applyAlignment="1">
      <alignment horizontal="center" vertical="center" wrapText="1"/>
    </xf>
    <xf numFmtId="0" fontId="17" fillId="0" borderId="0" xfId="63" applyFont="1" applyBorder="1" applyAlignment="1">
      <alignment horizontal="center" vertical="center" wrapText="1"/>
    </xf>
    <xf numFmtId="0" fontId="142" fillId="31" borderId="34" xfId="63" applyFont="1" applyFill="1" applyBorder="1" applyAlignment="1">
      <alignment horizontal="left" vertical="center"/>
    </xf>
    <xf numFmtId="0" fontId="142" fillId="31" borderId="34" xfId="70" applyFont="1" applyFill="1" applyBorder="1" applyAlignment="1">
      <alignment horizontal="right" vertical="center"/>
    </xf>
    <xf numFmtId="165" fontId="76" fillId="26" borderId="0" xfId="63" applyNumberFormat="1" applyFont="1" applyFill="1" applyBorder="1" applyAlignment="1">
      <alignment wrapText="1"/>
    </xf>
    <xf numFmtId="181" fontId="9" fillId="26" borderId="0" xfId="63" applyNumberFormat="1" applyFont="1" applyFill="1" applyBorder="1" applyAlignment="1">
      <alignment wrapText="1"/>
    </xf>
    <xf numFmtId="1" fontId="17" fillId="0" borderId="0" xfId="63" applyNumberFormat="1" applyFont="1" applyBorder="1" applyAlignment="1">
      <alignment horizontal="center" wrapText="1"/>
    </xf>
    <xf numFmtId="181" fontId="9" fillId="47" borderId="0" xfId="63" applyNumberFormat="1" applyFont="1" applyFill="1" applyBorder="1" applyAlignment="1">
      <alignment wrapText="1"/>
    </xf>
    <xf numFmtId="0" fontId="15" fillId="25" borderId="0" xfId="63" applyFont="1" applyFill="1" applyBorder="1" applyAlignment="1">
      <alignment horizontal="left" vertical="top" wrapText="1"/>
    </xf>
    <xf numFmtId="1" fontId="17" fillId="0" borderId="0" xfId="63" applyNumberFormat="1" applyFont="1" applyBorder="1" applyAlignment="1">
      <alignment horizontal="center" vertical="center" wrapText="1"/>
    </xf>
    <xf numFmtId="0" fontId="142" fillId="31" borderId="80" xfId="70" applyFont="1" applyFill="1" applyBorder="1" applyAlignment="1">
      <alignment horizontal="right" vertical="center"/>
    </xf>
    <xf numFmtId="3" fontId="76" fillId="26" borderId="37" xfId="63" applyNumberFormat="1" applyFont="1" applyFill="1" applyBorder="1" applyAlignment="1">
      <alignment vertical="center"/>
    </xf>
    <xf numFmtId="3" fontId="76" fillId="26" borderId="35" xfId="63" applyNumberFormat="1" applyFont="1" applyFill="1" applyBorder="1" applyAlignment="1">
      <alignment vertical="center"/>
    </xf>
    <xf numFmtId="3" fontId="76" fillId="47" borderId="35" xfId="63" applyNumberFormat="1" applyFont="1" applyFill="1" applyBorder="1" applyAlignment="1">
      <alignment vertical="center"/>
    </xf>
    <xf numFmtId="3" fontId="76" fillId="26" borderId="0" xfId="63" applyNumberFormat="1" applyFont="1" applyFill="1" applyBorder="1" applyAlignment="1">
      <alignment wrapText="1"/>
    </xf>
    <xf numFmtId="3" fontId="9" fillId="26" borderId="0" xfId="63" applyNumberFormat="1" applyFont="1" applyFill="1" applyBorder="1" applyAlignment="1">
      <alignment wrapText="1"/>
    </xf>
    <xf numFmtId="171" fontId="9" fillId="26" borderId="0" xfId="63" applyNumberFormat="1" applyFont="1" applyFill="1" applyBorder="1" applyAlignment="1">
      <alignment wrapText="1"/>
    </xf>
    <xf numFmtId="3" fontId="9" fillId="47" borderId="0" xfId="63" applyNumberFormat="1" applyFont="1" applyFill="1" applyBorder="1" applyAlignment="1">
      <alignment wrapText="1"/>
    </xf>
    <xf numFmtId="0" fontId="17" fillId="26" borderId="0" xfId="63" applyFont="1" applyFill="1" applyBorder="1" applyAlignment="1">
      <alignment horizontal="center" wrapText="1"/>
    </xf>
    <xf numFmtId="0" fontId="47" fillId="26" borderId="0" xfId="63" applyFont="1" applyFill="1" applyBorder="1"/>
    <xf numFmtId="0" fontId="86" fillId="25" borderId="0" xfId="63" applyFont="1" applyFill="1" applyBorder="1" applyAlignment="1">
      <alignment horizontal="left" vertical="top" wrapText="1"/>
    </xf>
    <xf numFmtId="3" fontId="86" fillId="26" borderId="0" xfId="63" applyNumberFormat="1" applyFont="1" applyFill="1" applyBorder="1" applyAlignment="1">
      <alignment horizontal="right"/>
    </xf>
    <xf numFmtId="3" fontId="86" fillId="26" borderId="0" xfId="63" applyNumberFormat="1" applyFont="1" applyFill="1" applyBorder="1" applyAlignment="1">
      <alignment horizontal="right" indent="1"/>
    </xf>
    <xf numFmtId="0" fontId="139" fillId="26" borderId="34" xfId="63" applyFont="1" applyFill="1" applyBorder="1" applyAlignment="1">
      <alignment horizontal="left" vertical="center"/>
    </xf>
    <xf numFmtId="0" fontId="139" fillId="26" borderId="34" xfId="70" applyFont="1" applyFill="1" applyBorder="1" applyAlignment="1">
      <alignment horizontal="right" vertical="center"/>
    </xf>
    <xf numFmtId="9" fontId="76" fillId="26" borderId="37" xfId="58" applyFont="1" applyFill="1" applyBorder="1" applyAlignment="1">
      <alignment vertical="center"/>
    </xf>
    <xf numFmtId="9" fontId="76" fillId="26" borderId="35" xfId="58" applyFont="1" applyFill="1" applyBorder="1" applyAlignment="1">
      <alignment vertical="center"/>
    </xf>
    <xf numFmtId="177" fontId="76" fillId="26" borderId="0" xfId="58" applyNumberFormat="1" applyFont="1" applyFill="1" applyBorder="1" applyAlignment="1">
      <alignment wrapText="1"/>
    </xf>
    <xf numFmtId="177" fontId="9" fillId="26" borderId="0" xfId="58" applyNumberFormat="1" applyFont="1" applyFill="1" applyBorder="1" applyAlignment="1">
      <alignment wrapText="1"/>
    </xf>
    <xf numFmtId="171" fontId="9" fillId="26" borderId="0" xfId="58" applyNumberFormat="1" applyFont="1" applyFill="1" applyBorder="1" applyAlignment="1">
      <alignment wrapText="1"/>
    </xf>
    <xf numFmtId="0" fontId="35" fillId="25" borderId="0" xfId="63" applyFont="1" applyFill="1" applyBorder="1" applyAlignment="1"/>
    <xf numFmtId="3" fontId="86" fillId="25" borderId="0" xfId="63" applyNumberFormat="1" applyFont="1" applyFill="1" applyBorder="1" applyAlignment="1">
      <alignment horizontal="right"/>
    </xf>
    <xf numFmtId="0" fontId="89" fillId="25" borderId="0" xfId="63" applyFont="1" applyFill="1" applyBorder="1" applyAlignment="1"/>
    <xf numFmtId="3" fontId="86" fillId="25" borderId="0" xfId="63" applyNumberFormat="1" applyFont="1" applyFill="1" applyBorder="1" applyAlignment="1"/>
    <xf numFmtId="0" fontId="22" fillId="25" borderId="0" xfId="63" applyFont="1" applyFill="1" applyBorder="1" applyAlignment="1">
      <alignment horizontal="justify" vertical="center"/>
    </xf>
    <xf numFmtId="0" fontId="22" fillId="25" borderId="0" xfId="63" applyFont="1" applyFill="1" applyBorder="1" applyAlignment="1">
      <alignment horizontal="left" vertical="center"/>
    </xf>
    <xf numFmtId="3" fontId="86" fillId="25" borderId="0" xfId="63" applyNumberFormat="1" applyFont="1" applyFill="1" applyBorder="1" applyAlignment="1">
      <alignment horizontal="right" indent="3"/>
    </xf>
    <xf numFmtId="173" fontId="9" fillId="26" borderId="0" xfId="63" applyNumberFormat="1" applyFont="1" applyFill="1" applyAlignment="1">
      <alignment horizontal="right"/>
    </xf>
    <xf numFmtId="0" fontId="8" fillId="0" borderId="0" xfId="63" applyFont="1" applyFill="1" applyAlignment="1">
      <alignment vertical="center"/>
    </xf>
    <xf numFmtId="0" fontId="8" fillId="0" borderId="0" xfId="63" applyFont="1" applyFill="1"/>
    <xf numFmtId="0" fontId="77" fillId="0" borderId="0" xfId="63" applyFont="1" applyFill="1"/>
    <xf numFmtId="0" fontId="8" fillId="0" borderId="0" xfId="63" applyFill="1" applyAlignment="1"/>
    <xf numFmtId="0" fontId="17" fillId="25" borderId="68" xfId="0" applyFont="1" applyFill="1" applyBorder="1" applyAlignment="1">
      <alignment horizontal="center" wrapText="1"/>
    </xf>
    <xf numFmtId="0" fontId="17" fillId="25" borderId="68" xfId="0" applyFont="1" applyFill="1" applyBorder="1" applyAlignment="1">
      <alignment horizontal="center"/>
    </xf>
    <xf numFmtId="0" fontId="89" fillId="25" borderId="0" xfId="62" applyFont="1" applyFill="1" applyBorder="1" applyAlignment="1">
      <alignment horizontal="left"/>
    </xf>
    <xf numFmtId="0" fontId="47" fillId="0" borderId="0" xfId="63" applyFont="1" applyFill="1" applyAlignment="1">
      <alignment horizontal="center"/>
    </xf>
    <xf numFmtId="0" fontId="8" fillId="0" borderId="0" xfId="63" applyFont="1" applyFill="1" applyAlignment="1">
      <alignment horizontal="right"/>
    </xf>
    <xf numFmtId="0" fontId="77" fillId="0" borderId="0" xfId="63" applyFont="1" applyFill="1" applyBorder="1"/>
    <xf numFmtId="0" fontId="77" fillId="0" borderId="0" xfId="63" applyFont="1" applyFill="1" applyAlignment="1">
      <alignment horizontal="left"/>
    </xf>
    <xf numFmtId="0" fontId="18" fillId="0" borderId="0" xfId="63" applyFont="1" applyFill="1" applyBorder="1" applyAlignment="1">
      <alignment horizontal="center" vertical="center" wrapText="1"/>
    </xf>
    <xf numFmtId="0" fontId="18" fillId="0" borderId="0" xfId="63" applyFont="1" applyFill="1" applyBorder="1" applyAlignment="1">
      <alignment horizontal="right" vertical="center" wrapText="1"/>
    </xf>
    <xf numFmtId="0" fontId="17" fillId="0" borderId="0" xfId="63" applyFont="1" applyFill="1" applyBorder="1" applyAlignment="1">
      <alignment horizontal="center" wrapText="1"/>
    </xf>
    <xf numFmtId="165" fontId="17" fillId="0" borderId="0" xfId="63" applyNumberFormat="1" applyFont="1" applyFill="1" applyBorder="1" applyAlignment="1">
      <alignment horizontal="center" wrapText="1"/>
    </xf>
    <xf numFmtId="0" fontId="77" fillId="0" borderId="0" xfId="63" applyFont="1" applyFill="1" applyAlignment="1">
      <alignment vertical="center"/>
    </xf>
    <xf numFmtId="0" fontId="89" fillId="0" borderId="34" xfId="63" applyFont="1" applyFill="1" applyBorder="1" applyAlignment="1">
      <alignment horizontal="center" vertical="center"/>
    </xf>
    <xf numFmtId="0" fontId="89" fillId="0" borderId="37" xfId="63" applyFont="1" applyFill="1" applyBorder="1" applyAlignment="1">
      <alignment horizontal="center" vertical="center"/>
    </xf>
    <xf numFmtId="0" fontId="89" fillId="0" borderId="35" xfId="63" applyFont="1" applyFill="1" applyBorder="1" applyAlignment="1">
      <alignment horizontal="center" vertical="center"/>
    </xf>
    <xf numFmtId="0" fontId="143" fillId="0" borderId="0" xfId="63" applyFont="1" applyFill="1" applyBorder="1" applyAlignment="1">
      <alignment horizontal="center" vertical="center"/>
    </xf>
    <xf numFmtId="1" fontId="17" fillId="0" borderId="52" xfId="63" applyNumberFormat="1" applyFont="1" applyFill="1" applyBorder="1" applyAlignment="1">
      <alignment horizontal="center" vertical="center"/>
    </xf>
    <xf numFmtId="1" fontId="17" fillId="0" borderId="52" xfId="63" applyNumberFormat="1" applyFont="1" applyFill="1" applyBorder="1" applyAlignment="1">
      <alignment horizontal="right" vertical="center" wrapText="1"/>
    </xf>
    <xf numFmtId="1" fontId="17" fillId="0" borderId="52" xfId="63" applyNumberFormat="1" applyFont="1" applyFill="1" applyBorder="1" applyAlignment="1">
      <alignment horizontal="center" vertical="center" wrapText="1"/>
    </xf>
    <xf numFmtId="1" fontId="17" fillId="0" borderId="0" xfId="63" applyNumberFormat="1" applyFont="1" applyFill="1" applyBorder="1" applyAlignment="1">
      <alignment horizontal="center" vertical="center"/>
    </xf>
    <xf numFmtId="1" fontId="17" fillId="0" borderId="0" xfId="63" applyNumberFormat="1" applyFont="1" applyFill="1" applyBorder="1" applyAlignment="1">
      <alignment horizontal="right" vertical="center"/>
    </xf>
    <xf numFmtId="167" fontId="76" fillId="0" borderId="37" xfId="63" applyNumberFormat="1" applyFont="1" applyFill="1" applyBorder="1" applyAlignment="1">
      <alignment vertical="center"/>
    </xf>
    <xf numFmtId="167" fontId="76" fillId="0" borderId="35" xfId="63" applyNumberFormat="1" applyFont="1" applyFill="1" applyBorder="1" applyAlignment="1">
      <alignment vertical="center"/>
    </xf>
    <xf numFmtId="167" fontId="76" fillId="0" borderId="0" xfId="63" applyNumberFormat="1" applyFont="1" applyFill="1" applyBorder="1" applyAlignment="1"/>
    <xf numFmtId="167" fontId="9" fillId="0" borderId="0" xfId="63" applyNumberFormat="1" applyFont="1" applyFill="1" applyBorder="1" applyAlignment="1"/>
    <xf numFmtId="165" fontId="76" fillId="0" borderId="0" xfId="63" applyNumberFormat="1" applyFont="1" applyFill="1" applyBorder="1" applyAlignment="1">
      <alignment wrapText="1"/>
    </xf>
    <xf numFmtId="181" fontId="9" fillId="0" borderId="0" xfId="63" applyNumberFormat="1" applyFont="1" applyFill="1" applyBorder="1" applyAlignment="1">
      <alignment wrapText="1"/>
    </xf>
    <xf numFmtId="3" fontId="76" fillId="0" borderId="37" xfId="63" applyNumberFormat="1" applyFont="1" applyFill="1" applyBorder="1" applyAlignment="1">
      <alignment vertical="center"/>
    </xf>
    <xf numFmtId="3" fontId="76" fillId="0" borderId="35" xfId="63" applyNumberFormat="1" applyFont="1" applyFill="1" applyBorder="1" applyAlignment="1">
      <alignment vertical="center"/>
    </xf>
    <xf numFmtId="3" fontId="76" fillId="0" borderId="0" xfId="63" applyNumberFormat="1" applyFont="1" applyFill="1" applyBorder="1" applyAlignment="1">
      <alignment wrapText="1"/>
    </xf>
    <xf numFmtId="3" fontId="9" fillId="0" borderId="0" xfId="63" applyNumberFormat="1" applyFont="1" applyFill="1" applyBorder="1" applyAlignment="1">
      <alignment wrapText="1"/>
    </xf>
    <xf numFmtId="165" fontId="0" fillId="0" borderId="0" xfId="0" applyNumberFormat="1" applyFill="1"/>
  </cellXfs>
  <cellStyles count="31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2">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jul.</c:v>
                  </c:pt>
                  <c:pt idx="1">
                    <c:v>ago.</c:v>
                  </c:pt>
                  <c:pt idx="2">
                    <c:v>set.</c:v>
                  </c:pt>
                  <c:pt idx="3">
                    <c:v>out.</c:v>
                  </c:pt>
                  <c:pt idx="4">
                    <c:v>nov.</c:v>
                  </c:pt>
                  <c:pt idx="5">
                    <c:v>dez.</c:v>
                  </c:pt>
                  <c:pt idx="6">
                    <c:v>jan.</c:v>
                  </c:pt>
                  <c:pt idx="7">
                    <c:v>fev.</c:v>
                  </c:pt>
                  <c:pt idx="8">
                    <c:v>mar.</c:v>
                  </c:pt>
                  <c:pt idx="9">
                    <c:v>abr.</c:v>
                  </c:pt>
                  <c:pt idx="10">
                    <c:v>mai.</c:v>
                  </c:pt>
                  <c:pt idx="11">
                    <c:v>jun.</c:v>
                  </c:pt>
                  <c:pt idx="12">
                    <c:v>jul.</c:v>
                  </c:pt>
                </c:lvl>
                <c:lvl>
                  <c:pt idx="0">
                    <c:v>2017</c:v>
                  </c:pt>
                  <c:pt idx="6">
                    <c:v>2018</c:v>
                  </c:pt>
                </c:lvl>
              </c:multiLvlStrCache>
            </c:multiLvlStrRef>
          </c:cat>
          <c:val>
            <c:numRef>
              <c:f>'9lay_off'!$E$12:$Q$12</c:f>
              <c:numCache>
                <c:formatCode>0</c:formatCode>
                <c:ptCount val="13"/>
                <c:pt idx="0">
                  <c:v>39</c:v>
                </c:pt>
                <c:pt idx="1">
                  <c:v>32</c:v>
                </c:pt>
                <c:pt idx="2">
                  <c:v>29</c:v>
                </c:pt>
                <c:pt idx="3">
                  <c:v>24</c:v>
                </c:pt>
                <c:pt idx="4">
                  <c:v>42</c:v>
                </c:pt>
                <c:pt idx="5">
                  <c:v>49</c:v>
                </c:pt>
                <c:pt idx="6">
                  <c:v>48</c:v>
                </c:pt>
                <c:pt idx="7">
                  <c:v>53</c:v>
                </c:pt>
                <c:pt idx="8">
                  <c:v>60</c:v>
                </c:pt>
                <c:pt idx="9">
                  <c:v>47</c:v>
                </c:pt>
                <c:pt idx="10">
                  <c:v>41</c:v>
                </c:pt>
                <c:pt idx="11">
                  <c:v>36</c:v>
                </c:pt>
                <c:pt idx="12">
                  <c:v>35</c:v>
                </c:pt>
              </c:numCache>
            </c:numRef>
          </c:val>
        </c:ser>
        <c:dLbls>
          <c:showLegendKey val="0"/>
          <c:showVal val="0"/>
          <c:showCatName val="0"/>
          <c:showSerName val="0"/>
          <c:showPercent val="0"/>
          <c:showBubbleSize val="0"/>
        </c:dLbls>
        <c:gapWidth val="150"/>
        <c:axId val="123052032"/>
        <c:axId val="123053568"/>
      </c:barChart>
      <c:catAx>
        <c:axId val="123052032"/>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23053568"/>
        <c:crosses val="autoZero"/>
        <c:auto val="1"/>
        <c:lblAlgn val="ctr"/>
        <c:lblOffset val="100"/>
        <c:tickLblSkip val="1"/>
        <c:tickMarkSkip val="1"/>
        <c:noMultiLvlLbl val="0"/>
      </c:catAx>
      <c:valAx>
        <c:axId val="1230535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30520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114189</c:v>
              </c:pt>
              <c:pt idx="1">
                <c:v>108387</c:v>
              </c:pt>
            </c:numLit>
          </c:val>
        </c:ser>
        <c:dLbls>
          <c:showLegendKey val="0"/>
          <c:showVal val="0"/>
          <c:showCatName val="0"/>
          <c:showSerName val="0"/>
          <c:showPercent val="0"/>
          <c:showBubbleSize val="0"/>
        </c:dLbls>
        <c:gapWidth val="120"/>
        <c:axId val="186339712"/>
        <c:axId val="186341248"/>
      </c:barChart>
      <c:catAx>
        <c:axId val="18633971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86341248"/>
        <c:crosses val="autoZero"/>
        <c:auto val="1"/>
        <c:lblAlgn val="ctr"/>
        <c:lblOffset val="100"/>
        <c:tickLblSkip val="1"/>
        <c:tickMarkSkip val="1"/>
        <c:noMultiLvlLbl val="0"/>
      </c:catAx>
      <c:valAx>
        <c:axId val="18634124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863397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71501</c:v>
              </c:pt>
              <c:pt idx="1">
                <c:v>4099</c:v>
              </c:pt>
              <c:pt idx="2">
                <c:v>3937</c:v>
              </c:pt>
              <c:pt idx="3">
                <c:v>13489</c:v>
              </c:pt>
              <c:pt idx="4">
                <c:v>10992</c:v>
              </c:pt>
              <c:pt idx="5">
                <c:v>11656</c:v>
              </c:pt>
              <c:pt idx="6">
                <c:v>13235</c:v>
              </c:pt>
              <c:pt idx="7">
                <c:v>15698</c:v>
              </c:pt>
              <c:pt idx="8">
                <c:v>17405</c:v>
              </c:pt>
              <c:pt idx="9">
                <c:v>19684</c:v>
              </c:pt>
              <c:pt idx="10">
                <c:v>20595</c:v>
              </c:pt>
              <c:pt idx="11">
                <c:v>15284</c:v>
              </c:pt>
              <c:pt idx="12">
                <c:v>5001</c:v>
              </c:pt>
            </c:numLit>
          </c:val>
        </c:ser>
        <c:dLbls>
          <c:showLegendKey val="0"/>
          <c:showVal val="0"/>
          <c:showCatName val="0"/>
          <c:showSerName val="0"/>
          <c:showPercent val="0"/>
          <c:showBubbleSize val="0"/>
        </c:dLbls>
        <c:gapWidth val="30"/>
        <c:axId val="196611456"/>
        <c:axId val="196699264"/>
      </c:barChart>
      <c:catAx>
        <c:axId val="19661145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96699264"/>
        <c:crosses val="autoZero"/>
        <c:auto val="1"/>
        <c:lblAlgn val="ctr"/>
        <c:lblOffset val="100"/>
        <c:tickLblSkip val="1"/>
        <c:tickMarkSkip val="1"/>
        <c:noMultiLvlLbl val="0"/>
      </c:catAx>
      <c:valAx>
        <c:axId val="19669926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966114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5054</c:v>
                </c:pt>
                <c:pt idx="1">
                  <c:v>1724</c:v>
                </c:pt>
                <c:pt idx="2">
                  <c:v>3317</c:v>
                </c:pt>
                <c:pt idx="3">
                  <c:v>1006</c:v>
                </c:pt>
                <c:pt idx="4">
                  <c:v>1652</c:v>
                </c:pt>
                <c:pt idx="5">
                  <c:v>3557</c:v>
                </c:pt>
                <c:pt idx="6">
                  <c:v>1391</c:v>
                </c:pt>
                <c:pt idx="7">
                  <c:v>2634</c:v>
                </c:pt>
                <c:pt idx="8">
                  <c:v>1269</c:v>
                </c:pt>
                <c:pt idx="9">
                  <c:v>1990</c:v>
                </c:pt>
                <c:pt idx="10">
                  <c:v>18359</c:v>
                </c:pt>
                <c:pt idx="11">
                  <c:v>1311</c:v>
                </c:pt>
                <c:pt idx="12">
                  <c:v>30765</c:v>
                </c:pt>
                <c:pt idx="13">
                  <c:v>2468</c:v>
                </c:pt>
                <c:pt idx="14">
                  <c:v>9127</c:v>
                </c:pt>
                <c:pt idx="15">
                  <c:v>1201</c:v>
                </c:pt>
                <c:pt idx="16">
                  <c:v>2894</c:v>
                </c:pt>
                <c:pt idx="17">
                  <c:v>3601</c:v>
                </c:pt>
                <c:pt idx="18">
                  <c:v>6414</c:v>
                </c:pt>
                <c:pt idx="19">
                  <c:v>2024</c:v>
                </c:pt>
              </c:numCache>
            </c:numRef>
          </c:val>
        </c:ser>
        <c:dLbls>
          <c:showLegendKey val="0"/>
          <c:showVal val="0"/>
          <c:showCatName val="0"/>
          <c:showSerName val="0"/>
          <c:showPercent val="0"/>
          <c:showBubbleSize val="0"/>
        </c:dLbls>
        <c:gapWidth val="30"/>
        <c:axId val="196806912"/>
        <c:axId val="196808704"/>
      </c:barChart>
      <c:catAx>
        <c:axId val="19680691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96808704"/>
        <c:crosses val="autoZero"/>
        <c:auto val="1"/>
        <c:lblAlgn val="ctr"/>
        <c:lblOffset val="100"/>
        <c:tickLblSkip val="1"/>
        <c:tickMarkSkip val="1"/>
        <c:noMultiLvlLbl val="0"/>
      </c:catAx>
      <c:valAx>
        <c:axId val="19680870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968069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258.78537410926401</c:v>
                </c:pt>
                <c:pt idx="1">
                  <c:v>323.96514501160101</c:v>
                </c:pt>
                <c:pt idx="2">
                  <c:v>248.16884464555099</c:v>
                </c:pt>
                <c:pt idx="3">
                  <c:v>279.93356858846897</c:v>
                </c:pt>
                <c:pt idx="4">
                  <c:v>249.14676969697001</c:v>
                </c:pt>
                <c:pt idx="5">
                  <c:v>228.01597019122599</c:v>
                </c:pt>
                <c:pt idx="6">
                  <c:v>273.05469402447801</c:v>
                </c:pt>
                <c:pt idx="7">
                  <c:v>268.11153816938901</c:v>
                </c:pt>
                <c:pt idx="8">
                  <c:v>263.32339637509898</c:v>
                </c:pt>
                <c:pt idx="9">
                  <c:v>250.86342555332001</c:v>
                </c:pt>
                <c:pt idx="10">
                  <c:v>262.73708290183703</c:v>
                </c:pt>
                <c:pt idx="11">
                  <c:v>303.32682684973298</c:v>
                </c:pt>
                <c:pt idx="12">
                  <c:v>245.743613956362</c:v>
                </c:pt>
                <c:pt idx="13">
                  <c:v>268.31207539521699</c:v>
                </c:pt>
                <c:pt idx="14">
                  <c:v>274.66905643835599</c:v>
                </c:pt>
                <c:pt idx="15">
                  <c:v>221.63381348875899</c:v>
                </c:pt>
                <c:pt idx="16">
                  <c:v>241.08478576364899</c:v>
                </c:pt>
                <c:pt idx="17">
                  <c:v>256.08203224909602</c:v>
                </c:pt>
                <c:pt idx="18">
                  <c:v>278.64421307128401</c:v>
                </c:pt>
                <c:pt idx="19">
                  <c:v>252.99221721721699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257.95999999999998</c:v>
                </c:pt>
                <c:pt idx="1">
                  <c:v>257.95999999999998</c:v>
                </c:pt>
                <c:pt idx="2">
                  <c:v>257.95999999999998</c:v>
                </c:pt>
                <c:pt idx="3">
                  <c:v>257.95999999999998</c:v>
                </c:pt>
                <c:pt idx="4">
                  <c:v>257.95999999999998</c:v>
                </c:pt>
                <c:pt idx="5">
                  <c:v>257.95999999999998</c:v>
                </c:pt>
                <c:pt idx="6">
                  <c:v>257.95999999999998</c:v>
                </c:pt>
                <c:pt idx="7">
                  <c:v>257.95999999999998</c:v>
                </c:pt>
                <c:pt idx="8">
                  <c:v>257.95999999999998</c:v>
                </c:pt>
                <c:pt idx="9">
                  <c:v>257.95999999999998</c:v>
                </c:pt>
                <c:pt idx="10">
                  <c:v>257.95999999999998</c:v>
                </c:pt>
                <c:pt idx="11">
                  <c:v>257.95999999999998</c:v>
                </c:pt>
                <c:pt idx="12">
                  <c:v>257.95999999999998</c:v>
                </c:pt>
                <c:pt idx="13">
                  <c:v>257.95999999999998</c:v>
                </c:pt>
                <c:pt idx="14">
                  <c:v>257.95999999999998</c:v>
                </c:pt>
                <c:pt idx="15">
                  <c:v>257.95999999999998</c:v>
                </c:pt>
                <c:pt idx="16">
                  <c:v>257.95999999999998</c:v>
                </c:pt>
                <c:pt idx="17">
                  <c:v>257.95999999999998</c:v>
                </c:pt>
                <c:pt idx="18">
                  <c:v>257.95999999999998</c:v>
                </c:pt>
                <c:pt idx="19">
                  <c:v>257.95999999999998</c:v>
                </c:pt>
              </c:numCache>
            </c:numRef>
          </c:val>
          <c:smooth val="0"/>
        </c:ser>
        <c:dLbls>
          <c:showLegendKey val="0"/>
          <c:showVal val="0"/>
          <c:showCatName val="0"/>
          <c:showSerName val="0"/>
          <c:showPercent val="0"/>
          <c:showBubbleSize val="0"/>
        </c:dLbls>
        <c:marker val="1"/>
        <c:smooth val="0"/>
        <c:axId val="196843008"/>
        <c:axId val="196844544"/>
      </c:lineChart>
      <c:catAx>
        <c:axId val="196843008"/>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96844544"/>
        <c:crosses val="autoZero"/>
        <c:auto val="1"/>
        <c:lblAlgn val="ctr"/>
        <c:lblOffset val="100"/>
        <c:tickLblSkip val="1"/>
        <c:tickMarkSkip val="1"/>
        <c:noMultiLvlLbl val="0"/>
      </c:catAx>
      <c:valAx>
        <c:axId val="196844544"/>
        <c:scaling>
          <c:orientation val="minMax"/>
          <c:min val="82"/>
        </c:scaling>
        <c:delete val="0"/>
        <c:axPos val="l"/>
        <c:numFmt formatCode="0.0" sourceLinked="1"/>
        <c:majorTickMark val="out"/>
        <c:minorTickMark val="none"/>
        <c:tickLblPos val="none"/>
        <c:spPr>
          <a:ln w="9525">
            <a:noFill/>
          </a:ln>
        </c:spPr>
        <c:crossAx val="196843008"/>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strLit>
          </c:cat>
          <c:val>
            <c:numLit>
              <c:formatCode>0.0</c:formatCode>
              <c:ptCount val="187"/>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numLit>
          </c:val>
          <c:smooth val="0"/>
        </c:ser>
        <c:ser>
          <c:idx val="1"/>
          <c:order val="1"/>
          <c:tx>
            <c:v>iconfianca</c:v>
          </c:tx>
          <c:spPr>
            <a:ln w="25400">
              <a:solidFill>
                <a:schemeClr val="accent2"/>
              </a:solidFill>
              <a:prstDash val="solid"/>
            </a:ln>
          </c:spPr>
          <c:marker>
            <c:symbol val="none"/>
          </c:marker>
          <c:cat>
            <c:strLit>
              <c:ptCount val="20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strLit>
          </c:cat>
          <c:val>
            <c:numLit>
              <c:formatCode>0.0</c:formatCode>
              <c:ptCount val="187"/>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pt idx="180">
                <c:v>1.3373374465031311</c:v>
              </c:pt>
              <c:pt idx="181">
                <c:v>1.3012756997379658</c:v>
              </c:pt>
              <c:pt idx="182">
                <c:v>2.0165184807164143</c:v>
              </c:pt>
              <c:pt idx="183">
                <c:v>2.4458701572663659</c:v>
              </c:pt>
              <c:pt idx="184">
                <c:v>3.3051292603586675</c:v>
              </c:pt>
              <c:pt idx="185">
                <c:v>2.7808167897942311</c:v>
              </c:pt>
              <c:pt idx="186">
                <c:v>1.328596092851597</c:v>
              </c:pt>
            </c:numLit>
          </c:val>
          <c:smooth val="0"/>
        </c:ser>
        <c:dLbls>
          <c:showLegendKey val="0"/>
          <c:showVal val="0"/>
          <c:showCatName val="0"/>
          <c:showSerName val="0"/>
          <c:showPercent val="0"/>
          <c:showBubbleSize val="0"/>
        </c:dLbls>
        <c:marker val="1"/>
        <c:smooth val="0"/>
        <c:axId val="201867264"/>
        <c:axId val="201868800"/>
      </c:lineChart>
      <c:catAx>
        <c:axId val="2018672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1868800"/>
        <c:crosses val="autoZero"/>
        <c:auto val="1"/>
        <c:lblAlgn val="ctr"/>
        <c:lblOffset val="100"/>
        <c:tickLblSkip val="6"/>
        <c:tickMarkSkip val="1"/>
        <c:noMultiLvlLbl val="0"/>
      </c:catAx>
      <c:valAx>
        <c:axId val="20186880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186726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strLit>
          </c:cat>
          <c:val>
            <c:numLit>
              <c:formatCode>0.0</c:formatCode>
              <c:ptCount val="187"/>
              <c:pt idx="0">
                <c:v>-0.3541665980622572</c:v>
              </c:pt>
              <c:pt idx="1">
                <c:v>-0.20197064300091147</c:v>
              </c:pt>
              <c:pt idx="2">
                <c:v>-0.34825707578083553</c:v>
              </c:pt>
              <c:pt idx="3">
                <c:v>-0.28448539121047994</c:v>
              </c:pt>
              <c:pt idx="4">
                <c:v>-0.51352354287211399</c:v>
              </c:pt>
              <c:pt idx="5">
                <c:v>-0.42518905108427618</c:v>
              </c:pt>
              <c:pt idx="6">
                <c:v>-0.34521225644776782</c:v>
              </c:pt>
              <c:pt idx="7">
                <c:v>-9.1484458573609304E-2</c:v>
              </c:pt>
              <c:pt idx="8">
                <c:v>0.1278429933248523</c:v>
              </c:pt>
              <c:pt idx="9">
                <c:v>0.41524091424886694</c:v>
              </c:pt>
              <c:pt idx="10">
                <c:v>0.5177133616138595</c:v>
              </c:pt>
              <c:pt idx="11">
                <c:v>0.53198944022287609</c:v>
              </c:pt>
              <c:pt idx="12">
                <c:v>0.436529533046146</c:v>
              </c:pt>
              <c:pt idx="13">
                <c:v>0.41061511794603656</c:v>
              </c:pt>
              <c:pt idx="14">
                <c:v>0.44421175779933775</c:v>
              </c:pt>
              <c:pt idx="15">
                <c:v>0.61070139292452441</c:v>
              </c:pt>
              <c:pt idx="16">
                <c:v>0.89580873705814246</c:v>
              </c:pt>
              <c:pt idx="17">
                <c:v>1.0823659030320316</c:v>
              </c:pt>
              <c:pt idx="18">
                <c:v>1.1810501072185733</c:v>
              </c:pt>
              <c:pt idx="19">
                <c:v>1.2255368484451523</c:v>
              </c:pt>
              <c:pt idx="20">
                <c:v>1.2696171260230866</c:v>
              </c:pt>
              <c:pt idx="21">
                <c:v>1.2041514043503934</c:v>
              </c:pt>
              <c:pt idx="22">
                <c:v>0.9684231842156561</c:v>
              </c:pt>
              <c:pt idx="23">
                <c:v>0.74101016594238533</c:v>
              </c:pt>
              <c:pt idx="24">
                <c:v>0.67277873635025587</c:v>
              </c:pt>
              <c:pt idx="25">
                <c:v>0.77240923844578613</c:v>
              </c:pt>
              <c:pt idx="26">
                <c:v>0.93624866744985502</c:v>
              </c:pt>
              <c:pt idx="27">
                <c:v>0.98523060501343063</c:v>
              </c:pt>
              <c:pt idx="28">
                <c:v>0.96091524418878316</c:v>
              </c:pt>
              <c:pt idx="29">
                <c:v>0.79257244816729677</c:v>
              </c:pt>
              <c:pt idx="30">
                <c:v>0.47978761453974955</c:v>
              </c:pt>
              <c:pt idx="31">
                <c:v>0.2923971155026942</c:v>
              </c:pt>
              <c:pt idx="32">
                <c:v>0.2109549738804688</c:v>
              </c:pt>
              <c:pt idx="33">
                <c:v>0.36124153555519412</c:v>
              </c:pt>
              <c:pt idx="34">
                <c:v>0.26833150950879692</c:v>
              </c:pt>
              <c:pt idx="35">
                <c:v>0.37196695169939115</c:v>
              </c:pt>
              <c:pt idx="36">
                <c:v>0.32987951408409866</c:v>
              </c:pt>
              <c:pt idx="37">
                <c:v>0.58102006178434373</c:v>
              </c:pt>
              <c:pt idx="38">
                <c:v>0.4862448328955396</c:v>
              </c:pt>
              <c:pt idx="39">
                <c:v>0.64506702468763655</c:v>
              </c:pt>
              <c:pt idx="40">
                <c:v>0.52259668606420684</c:v>
              </c:pt>
              <c:pt idx="41">
                <c:v>0.80443536974811947</c:v>
              </c:pt>
              <c:pt idx="42">
                <c:v>0.89388698639298392</c:v>
              </c:pt>
              <c:pt idx="43">
                <c:v>1.0460567356276804</c:v>
              </c:pt>
              <c:pt idx="44">
                <c:v>1.0395985903705509</c:v>
              </c:pt>
              <c:pt idx="45">
                <c:v>1.1775177361934008</c:v>
              </c:pt>
              <c:pt idx="46">
                <c:v>1.1746580898038217</c:v>
              </c:pt>
              <c:pt idx="47">
                <c:v>0.99493215281865477</c:v>
              </c:pt>
              <c:pt idx="48">
                <c:v>0.85697636908713193</c:v>
              </c:pt>
              <c:pt idx="49">
                <c:v>0.94519831019991107</c:v>
              </c:pt>
              <c:pt idx="50">
                <c:v>1.2293967836370439</c:v>
              </c:pt>
              <c:pt idx="51">
                <c:v>1.3791468209710041</c:v>
              </c:pt>
              <c:pt idx="52">
                <c:v>1.5237720211578927</c:v>
              </c:pt>
              <c:pt idx="53">
                <c:v>1.5672485371547011</c:v>
              </c:pt>
              <c:pt idx="54">
                <c:v>1.4399179494711343</c:v>
              </c:pt>
              <c:pt idx="55">
                <c:v>1.4350597833966237</c:v>
              </c:pt>
              <c:pt idx="56">
                <c:v>1.4531902121392017</c:v>
              </c:pt>
              <c:pt idx="57">
                <c:v>1.540061479677193</c:v>
              </c:pt>
              <c:pt idx="58">
                <c:v>1.4897661206152251</c:v>
              </c:pt>
              <c:pt idx="59">
                <c:v>1.363876522845143</c:v>
              </c:pt>
              <c:pt idx="60">
                <c:v>1.304710764667895</c:v>
              </c:pt>
              <c:pt idx="61">
                <c:v>1.3077471604461479</c:v>
              </c:pt>
              <c:pt idx="62">
                <c:v>1.5083800162269594</c:v>
              </c:pt>
              <c:pt idx="63">
                <c:v>1.563667924850944</c:v>
              </c:pt>
              <c:pt idx="64">
                <c:v>1.5285936510980076</c:v>
              </c:pt>
              <c:pt idx="65">
                <c:v>1.1399097019795672</c:v>
              </c:pt>
              <c:pt idx="66">
                <c:v>0.84607421142033878</c:v>
              </c:pt>
              <c:pt idx="67">
                <c:v>0.6732135881178315</c:v>
              </c:pt>
              <c:pt idx="68">
                <c:v>0.59101723316483823</c:v>
              </c:pt>
              <c:pt idx="69">
                <c:v>0.28767171908677808</c:v>
              </c:pt>
              <c:pt idx="70">
                <c:v>-0.39979332330746659</c:v>
              </c:pt>
              <c:pt idx="71">
                <c:v>-1.0853662271959299</c:v>
              </c:pt>
              <c:pt idx="72">
                <c:v>-1.5786967396538769</c:v>
              </c:pt>
              <c:pt idx="73">
                <c:v>-1.9277270322837461</c:v>
              </c:pt>
              <c:pt idx="74">
                <c:v>-1.9980447719782444</c:v>
              </c:pt>
              <c:pt idx="75">
                <c:v>-2.0046490387842968</c:v>
              </c:pt>
              <c:pt idx="76">
                <c:v>-1.6094952104434814</c:v>
              </c:pt>
              <c:pt idx="77">
                <c:v>-1.2706312451158566</c:v>
              </c:pt>
              <c:pt idx="78">
                <c:v>-0.87417754582126594</c:v>
              </c:pt>
              <c:pt idx="79">
                <c:v>-0.48578684487048696</c:v>
              </c:pt>
              <c:pt idx="80">
                <c:v>-0.15496231654700474</c:v>
              </c:pt>
              <c:pt idx="81">
                <c:v>0.1591295394522789</c:v>
              </c:pt>
              <c:pt idx="82">
                <c:v>9.7703093624365925E-2</c:v>
              </c:pt>
              <c:pt idx="83">
                <c:v>-7.9052064683188955E-3</c:v>
              </c:pt>
              <c:pt idx="84">
                <c:v>-0.15689650580714698</c:v>
              </c:pt>
              <c:pt idx="85">
                <c:v>-0.22345503052201288</c:v>
              </c:pt>
              <c:pt idx="86">
                <c:v>-0.11295888389725381</c:v>
              </c:pt>
              <c:pt idx="87">
                <c:v>5.8785877981490722E-2</c:v>
              </c:pt>
              <c:pt idx="88">
                <c:v>0.24145426594773012</c:v>
              </c:pt>
              <c:pt idx="89">
                <c:v>0.29943844405099179</c:v>
              </c:pt>
              <c:pt idx="90">
                <c:v>0.22220119068025873</c:v>
              </c:pt>
              <c:pt idx="91">
                <c:v>0.1952798787906683</c:v>
              </c:pt>
              <c:pt idx="92">
                <c:v>0.20032310239808376</c:v>
              </c:pt>
              <c:pt idx="93">
                <c:v>1.0363350058160276E-2</c:v>
              </c:pt>
              <c:pt idx="94">
                <c:v>-0.25076736445450964</c:v>
              </c:pt>
              <c:pt idx="95">
                <c:v>-0.72042367416636599</c:v>
              </c:pt>
              <c:pt idx="96">
                <c:v>-0.90409051885913316</c:v>
              </c:pt>
              <c:pt idx="97">
                <c:v>-1.0593215941926841</c:v>
              </c:pt>
              <c:pt idx="98">
                <c:v>-1.1111261353409767</c:v>
              </c:pt>
              <c:pt idx="99">
                <c:v>-1.3028419499580828</c:v>
              </c:pt>
              <c:pt idx="100">
                <c:v>-1.4768864992977586</c:v>
              </c:pt>
              <c:pt idx="101">
                <c:v>-1.6366358323339634</c:v>
              </c:pt>
              <c:pt idx="102">
                <c:v>-1.7788804629548234</c:v>
              </c:pt>
              <c:pt idx="103">
                <c:v>-1.9297066548527992</c:v>
              </c:pt>
              <c:pt idx="104">
                <c:v>-2.1444510512964707</c:v>
              </c:pt>
              <c:pt idx="105">
                <c:v>-2.3972042488225704</c:v>
              </c:pt>
              <c:pt idx="106">
                <c:v>-2.8202166674687317</c:v>
              </c:pt>
              <c:pt idx="107">
                <c:v>-3.2364376151167744</c:v>
              </c:pt>
              <c:pt idx="108">
                <c:v>-3.516380719396492</c:v>
              </c:pt>
              <c:pt idx="109">
                <c:v>-3.6612762277655948</c:v>
              </c:pt>
              <c:pt idx="110">
                <c:v>-3.6361611014588306</c:v>
              </c:pt>
              <c:pt idx="111">
                <c:v>-3.5486460332928389</c:v>
              </c:pt>
              <c:pt idx="112">
                <c:v>-3.5166066514954837</c:v>
              </c:pt>
              <c:pt idx="113">
                <c:v>-3.3602014524224413</c:v>
              </c:pt>
              <c:pt idx="114">
                <c:v>-3.2736916041234769</c:v>
              </c:pt>
              <c:pt idx="115">
                <c:v>-3.0031949564491249</c:v>
              </c:pt>
              <c:pt idx="116">
                <c:v>-3.1726141299239048</c:v>
              </c:pt>
              <c:pt idx="117">
                <c:v>-3.49822485495464</c:v>
              </c:pt>
              <c:pt idx="118">
                <c:v>-3.7981660916426572</c:v>
              </c:pt>
              <c:pt idx="119">
                <c:v>-3.8639982056632229</c:v>
              </c:pt>
              <c:pt idx="120">
                <c:v>-3.782809349792922</c:v>
              </c:pt>
              <c:pt idx="121">
                <c:v>-3.6864706216451979</c:v>
              </c:pt>
              <c:pt idx="122">
                <c:v>-3.3615673730774049</c:v>
              </c:pt>
              <c:pt idx="123">
                <c:v>-3.0723493708755818</c:v>
              </c:pt>
              <c:pt idx="124">
                <c:v>-2.7567165473853437</c:v>
              </c:pt>
              <c:pt idx="125">
                <c:v>-2.5218383183789683</c:v>
              </c:pt>
              <c:pt idx="126">
                <c:v>-2.2489045190476253</c:v>
              </c:pt>
              <c:pt idx="127">
                <c:v>-1.820726934801586</c:v>
              </c:pt>
              <c:pt idx="128">
                <c:v>-1.5105955106601388</c:v>
              </c:pt>
              <c:pt idx="129">
                <c:v>-1.258699003827116</c:v>
              </c:pt>
              <c:pt idx="130">
                <c:v>-1.1282497765313808</c:v>
              </c:pt>
              <c:pt idx="131">
                <c:v>-0.96956268399107748</c:v>
              </c:pt>
              <c:pt idx="132">
                <c:v>-0.70814323102191512</c:v>
              </c:pt>
              <c:pt idx="133">
                <c:v>-0.46616763469550859</c:v>
              </c:pt>
              <c:pt idx="134">
                <c:v>-0.21430457418242821</c:v>
              </c:pt>
              <c:pt idx="135">
                <c:v>-6.3014135465447665E-2</c:v>
              </c:pt>
              <c:pt idx="136">
                <c:v>0.15149627988920844</c:v>
              </c:pt>
              <c:pt idx="137">
                <c:v>0.37296718453174516</c:v>
              </c:pt>
              <c:pt idx="138">
                <c:v>0.55262618702247368</c:v>
              </c:pt>
              <c:pt idx="139">
                <c:v>0.61202837654830877</c:v>
              </c:pt>
              <c:pt idx="140">
                <c:v>0.54988178170200552</c:v>
              </c:pt>
              <c:pt idx="141">
                <c:v>0.57785038563248003</c:v>
              </c:pt>
              <c:pt idx="142">
                <c:v>0.40484027121757937</c:v>
              </c:pt>
              <c:pt idx="143">
                <c:v>0.21148425931317941</c:v>
              </c:pt>
              <c:pt idx="144">
                <c:v>0.29891146110284217</c:v>
              </c:pt>
              <c:pt idx="145">
                <c:v>0.33810757480648002</c:v>
              </c:pt>
              <c:pt idx="146">
                <c:v>0.67071724941094157</c:v>
              </c:pt>
              <c:pt idx="147">
                <c:v>0.82408457873563001</c:v>
              </c:pt>
              <c:pt idx="148">
                <c:v>1.178550282389196</c:v>
              </c:pt>
              <c:pt idx="149">
                <c:v>1.2900607737408905</c:v>
              </c:pt>
              <c:pt idx="150">
                <c:v>1.3670475663880688</c:v>
              </c:pt>
              <c:pt idx="151">
                <c:v>1.4029844735633552</c:v>
              </c:pt>
              <c:pt idx="152">
                <c:v>1.4187214202498071</c:v>
              </c:pt>
              <c:pt idx="153">
                <c:v>1.1798445658893357</c:v>
              </c:pt>
              <c:pt idx="154">
                <c:v>0.95135389021887495</c:v>
              </c:pt>
              <c:pt idx="155">
                <c:v>0.72440924580706811</c:v>
              </c:pt>
              <c:pt idx="156">
                <c:v>0.78993406306446989</c:v>
              </c:pt>
              <c:pt idx="157">
                <c:v>0.8208268732249413</c:v>
              </c:pt>
              <c:pt idx="158">
                <c:v>1.0104043966560599</c:v>
              </c:pt>
              <c:pt idx="159">
                <c:v>1.12923530838296</c:v>
              </c:pt>
              <c:pt idx="160">
                <c:v>1.2194779447565141</c:v>
              </c:pt>
              <c:pt idx="161">
                <c:v>1.2253202353103523</c:v>
              </c:pt>
              <c:pt idx="162">
                <c:v>1.2325627243231132</c:v>
              </c:pt>
              <c:pt idx="163">
                <c:v>1.3309957218607495</c:v>
              </c:pt>
              <c:pt idx="164">
                <c:v>1.3730299038143456</c:v>
              </c:pt>
              <c:pt idx="165">
                <c:v>1.3518117676780754</c:v>
              </c:pt>
              <c:pt idx="166">
                <c:v>1.2614465553036656</c:v>
              </c:pt>
              <c:pt idx="167">
                <c:v>1.1825192346506967</c:v>
              </c:pt>
              <c:pt idx="168">
                <c:v>1.2271471385210158</c:v>
              </c:pt>
              <c:pt idx="169">
                <c:v>1.3960124488691332</c:v>
              </c:pt>
              <c:pt idx="170">
                <c:v>1.6066261076347805</c:v>
              </c:pt>
              <c:pt idx="171">
                <c:v>1.8221669663747804</c:v>
              </c:pt>
              <c:pt idx="172">
                <c:v>1.9890891404306543</c:v>
              </c:pt>
              <c:pt idx="173">
                <c:v>2.1515242857459733</c:v>
              </c:pt>
              <c:pt idx="174">
                <c:v>2.2183888938957854</c:v>
              </c:pt>
              <c:pt idx="175">
                <c:v>2.1656517571501452</c:v>
              </c:pt>
              <c:pt idx="176">
                <c:v>2.1781465002642939</c:v>
              </c:pt>
              <c:pt idx="177">
                <c:v>2.1310059697025094</c:v>
              </c:pt>
              <c:pt idx="178">
                <c:v>2.1058608072386735</c:v>
              </c:pt>
              <c:pt idx="179">
                <c:v>1.9359866780956607</c:v>
              </c:pt>
              <c:pt idx="180">
                <c:v>1.9324272987612707</c:v>
              </c:pt>
              <c:pt idx="181">
                <c:v>1.9157171167047391</c:v>
              </c:pt>
              <c:pt idx="182">
                <c:v>2.0700720635081944</c:v>
              </c:pt>
              <c:pt idx="183">
                <c:v>2.1245001590401729</c:v>
              </c:pt>
              <c:pt idx="184">
                <c:v>2.2946610872507276</c:v>
              </c:pt>
              <c:pt idx="185">
                <c:v>2.4400523426609055</c:v>
              </c:pt>
              <c:pt idx="186">
                <c:v>2.4950261478225788</c:v>
              </c:pt>
            </c:numLit>
          </c:val>
          <c:smooth val="0"/>
        </c:ser>
        <c:dLbls>
          <c:showLegendKey val="0"/>
          <c:showVal val="0"/>
          <c:showCatName val="0"/>
          <c:showSerName val="1"/>
          <c:showPercent val="0"/>
          <c:showBubbleSize val="0"/>
        </c:dLbls>
        <c:marker val="1"/>
        <c:smooth val="0"/>
        <c:axId val="201910912"/>
        <c:axId val="201945856"/>
      </c:lineChart>
      <c:catAx>
        <c:axId val="20191091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1945856"/>
        <c:crosses val="autoZero"/>
        <c:auto val="1"/>
        <c:lblAlgn val="ctr"/>
        <c:lblOffset val="100"/>
        <c:tickLblSkip val="1"/>
        <c:tickMarkSkip val="1"/>
        <c:noMultiLvlLbl val="0"/>
      </c:catAx>
      <c:valAx>
        <c:axId val="20194585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191091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strLit>
          </c:cat>
          <c:val>
            <c:numLit>
              <c:formatCode>0.000</c:formatCode>
              <c:ptCount val="185"/>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numLit>
          </c:val>
          <c:smooth val="0"/>
        </c:ser>
        <c:dLbls>
          <c:showLegendKey val="0"/>
          <c:showVal val="0"/>
          <c:showCatName val="0"/>
          <c:showSerName val="0"/>
          <c:showPercent val="0"/>
          <c:showBubbleSize val="0"/>
        </c:dLbls>
        <c:marker val="1"/>
        <c:smooth val="0"/>
        <c:axId val="201978240"/>
        <c:axId val="201979776"/>
      </c:lineChart>
      <c:catAx>
        <c:axId val="2019782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1979776"/>
        <c:crosses val="autoZero"/>
        <c:auto val="1"/>
        <c:lblAlgn val="ctr"/>
        <c:lblOffset val="100"/>
        <c:tickLblSkip val="1"/>
        <c:tickMarkSkip val="1"/>
        <c:noMultiLvlLbl val="0"/>
      </c:catAx>
      <c:valAx>
        <c:axId val="20197977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1978240"/>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strLit>
          </c:cat>
          <c:val>
            <c:numLit>
              <c:formatCode>0.0</c:formatCode>
              <c:ptCount val="187"/>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numLit>
          </c:val>
          <c:smooth val="0"/>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20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strLit>
          </c:cat>
          <c:val>
            <c:numLit>
              <c:formatCode>0.0</c:formatCode>
              <c:ptCount val="187"/>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pt idx="184">
                <c:v>0.42356370007777783</c:v>
              </c:pt>
              <c:pt idx="185">
                <c:v>2.0497592811111076E-2</c:v>
              </c:pt>
              <c:pt idx="186">
                <c:v>0.2941738063444444</c:v>
              </c:pt>
            </c:numLit>
          </c:val>
          <c:smooth val="0"/>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20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strLit>
          </c:cat>
          <c:val>
            <c:numLit>
              <c:formatCode>0.0</c:formatCode>
              <c:ptCount val="187"/>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pt idx="184">
                <c:v>3.6336049653111111</c:v>
              </c:pt>
              <c:pt idx="185">
                <c:v>3.5274947013000002</c:v>
              </c:pt>
              <c:pt idx="186">
                <c:v>3.1553259735333334</c:v>
              </c:pt>
            </c:numLit>
          </c:val>
          <c:smooth val="0"/>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strLit>
          </c:cat>
          <c:val>
            <c:numLit>
              <c:formatCode>0.0</c:formatCode>
              <c:ptCount val="187"/>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pt idx="184">
                <c:v>11.805686045222224</c:v>
              </c:pt>
              <c:pt idx="185">
                <c:v>14.357359576777776</c:v>
              </c:pt>
              <c:pt idx="186">
                <c:v>16.949682929333335</c:v>
              </c:pt>
            </c:numLit>
          </c:val>
          <c:smooth val="0"/>
        </c:ser>
        <c:dLbls>
          <c:showLegendKey val="0"/>
          <c:showVal val="0"/>
          <c:showCatName val="0"/>
          <c:showSerName val="0"/>
          <c:showPercent val="0"/>
          <c:showBubbleSize val="0"/>
        </c:dLbls>
        <c:marker val="1"/>
        <c:smooth val="0"/>
        <c:axId val="202080640"/>
        <c:axId val="202082176"/>
      </c:lineChart>
      <c:catAx>
        <c:axId val="2020806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2082176"/>
        <c:crosses val="autoZero"/>
        <c:auto val="1"/>
        <c:lblAlgn val="ctr"/>
        <c:lblOffset val="100"/>
        <c:tickLblSkip val="6"/>
        <c:tickMarkSkip val="1"/>
        <c:noMultiLvlLbl val="0"/>
      </c:catAx>
      <c:valAx>
        <c:axId val="202082176"/>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08064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strLit>
          </c:cat>
          <c:val>
            <c:numLit>
              <c:formatCode>0.000</c:formatCode>
              <c:ptCount val="187"/>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numLit>
          </c:val>
          <c:smooth val="0"/>
        </c:ser>
        <c:dLbls>
          <c:showLegendKey val="0"/>
          <c:showVal val="0"/>
          <c:showCatName val="0"/>
          <c:showSerName val="0"/>
          <c:showPercent val="0"/>
          <c:showBubbleSize val="0"/>
        </c:dLbls>
        <c:marker val="1"/>
        <c:smooth val="0"/>
        <c:axId val="202459776"/>
        <c:axId val="20246976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87"/>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numLit>
          </c:val>
          <c:smooth val="0"/>
        </c:ser>
        <c:dLbls>
          <c:showLegendKey val="0"/>
          <c:showVal val="0"/>
          <c:showCatName val="0"/>
          <c:showSerName val="0"/>
          <c:showPercent val="0"/>
          <c:showBubbleSize val="0"/>
        </c:dLbls>
        <c:marker val="1"/>
        <c:smooth val="0"/>
        <c:axId val="202471296"/>
        <c:axId val="202472832"/>
      </c:lineChart>
      <c:catAx>
        <c:axId val="2024597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2469760"/>
        <c:crosses val="autoZero"/>
        <c:auto val="1"/>
        <c:lblAlgn val="ctr"/>
        <c:lblOffset val="100"/>
        <c:tickLblSkip val="1"/>
        <c:tickMarkSkip val="1"/>
        <c:noMultiLvlLbl val="0"/>
      </c:catAx>
      <c:valAx>
        <c:axId val="20246976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459776"/>
        <c:crosses val="autoZero"/>
        <c:crossBetween val="between"/>
        <c:majorUnit val="100"/>
        <c:minorUnit val="100"/>
      </c:valAx>
      <c:catAx>
        <c:axId val="202471296"/>
        <c:scaling>
          <c:orientation val="minMax"/>
        </c:scaling>
        <c:delete val="1"/>
        <c:axPos val="b"/>
        <c:numFmt formatCode="0.0" sourceLinked="1"/>
        <c:majorTickMark val="out"/>
        <c:minorTickMark val="none"/>
        <c:tickLblPos val="none"/>
        <c:crossAx val="202472832"/>
        <c:crosses val="autoZero"/>
        <c:auto val="1"/>
        <c:lblAlgn val="ctr"/>
        <c:lblOffset val="100"/>
        <c:noMultiLvlLbl val="0"/>
      </c:catAx>
      <c:valAx>
        <c:axId val="20247283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0247129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20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strLit>
          </c:cat>
          <c:val>
            <c:numLit>
              <c:formatCode>0.0</c:formatCode>
              <c:ptCount val="187"/>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numLit>
          </c:val>
          <c:smooth val="0"/>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20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strLit>
          </c:cat>
          <c:val>
            <c:numLit>
              <c:formatCode>0.0</c:formatCode>
              <c:ptCount val="187"/>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numLit>
          </c:val>
          <c:smooth val="0"/>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20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strLit>
          </c:cat>
          <c:val>
            <c:numLit>
              <c:formatCode>0.0</c:formatCode>
              <c:ptCount val="187"/>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numLit>
          </c:val>
          <c:smooth val="0"/>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strLit>
          </c:cat>
          <c:val>
            <c:numLit>
              <c:formatCode>0.0</c:formatCode>
              <c:ptCount val="187"/>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pt idx="184">
                <c:v>8.8840132113333325</c:v>
              </c:pt>
              <c:pt idx="185">
                <c:v>10.063786714333332</c:v>
              </c:pt>
              <c:pt idx="186">
                <c:v>10.725575229666667</c:v>
              </c:pt>
            </c:numLit>
          </c:val>
          <c:smooth val="0"/>
        </c:ser>
        <c:dLbls>
          <c:showLegendKey val="0"/>
          <c:showVal val="0"/>
          <c:showCatName val="0"/>
          <c:showSerName val="0"/>
          <c:showPercent val="0"/>
          <c:showBubbleSize val="0"/>
        </c:dLbls>
        <c:marker val="1"/>
        <c:smooth val="0"/>
        <c:axId val="202578176"/>
        <c:axId val="202596352"/>
      </c:lineChart>
      <c:catAx>
        <c:axId val="2025781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2596352"/>
        <c:crosses val="autoZero"/>
        <c:auto val="1"/>
        <c:lblAlgn val="ctr"/>
        <c:lblOffset val="100"/>
        <c:tickLblSkip val="1"/>
        <c:tickMarkSkip val="1"/>
        <c:noMultiLvlLbl val="0"/>
      </c:catAx>
      <c:valAx>
        <c:axId val="202596352"/>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57817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jul.</c:v>
                  </c:pt>
                  <c:pt idx="1">
                    <c:v>ago.</c:v>
                  </c:pt>
                  <c:pt idx="2">
                    <c:v>set.</c:v>
                  </c:pt>
                  <c:pt idx="3">
                    <c:v>out.</c:v>
                  </c:pt>
                  <c:pt idx="4">
                    <c:v>nov.</c:v>
                  </c:pt>
                  <c:pt idx="5">
                    <c:v>dez.</c:v>
                  </c:pt>
                  <c:pt idx="6">
                    <c:v>jan.</c:v>
                  </c:pt>
                  <c:pt idx="7">
                    <c:v>fev.</c:v>
                  </c:pt>
                  <c:pt idx="8">
                    <c:v>mar.</c:v>
                  </c:pt>
                  <c:pt idx="9">
                    <c:v>abr.</c:v>
                  </c:pt>
                  <c:pt idx="10">
                    <c:v>mai.</c:v>
                  </c:pt>
                  <c:pt idx="11">
                    <c:v>jun.</c:v>
                  </c:pt>
                  <c:pt idx="12">
                    <c:v>jul.</c:v>
                  </c:pt>
                </c:lvl>
                <c:lvl>
                  <c:pt idx="0">
                    <c:v>2017</c:v>
                  </c:pt>
                  <c:pt idx="6">
                    <c:v>2018</c:v>
                  </c:pt>
                </c:lvl>
              </c:multiLvlStrCache>
            </c:multiLvlStrRef>
          </c:cat>
          <c:val>
            <c:numRef>
              <c:f>'9lay_off'!$E$15:$Q$15</c:f>
              <c:numCache>
                <c:formatCode>#,##0</c:formatCode>
                <c:ptCount val="13"/>
                <c:pt idx="0">
                  <c:v>706</c:v>
                </c:pt>
                <c:pt idx="1">
                  <c:v>378</c:v>
                </c:pt>
                <c:pt idx="2">
                  <c:v>551</c:v>
                </c:pt>
                <c:pt idx="3">
                  <c:v>626</c:v>
                </c:pt>
                <c:pt idx="4">
                  <c:v>931</c:v>
                </c:pt>
                <c:pt idx="5">
                  <c:v>1293</c:v>
                </c:pt>
                <c:pt idx="6">
                  <c:v>1398</c:v>
                </c:pt>
                <c:pt idx="7">
                  <c:v>1461</c:v>
                </c:pt>
                <c:pt idx="8">
                  <c:v>1257</c:v>
                </c:pt>
                <c:pt idx="9">
                  <c:v>1088</c:v>
                </c:pt>
                <c:pt idx="10">
                  <c:v>665</c:v>
                </c:pt>
                <c:pt idx="11">
                  <c:v>425</c:v>
                </c:pt>
                <c:pt idx="12">
                  <c:v>547</c:v>
                </c:pt>
              </c:numCache>
            </c:numRef>
          </c:val>
        </c:ser>
        <c:dLbls>
          <c:showLegendKey val="0"/>
          <c:showVal val="0"/>
          <c:showCatName val="0"/>
          <c:showSerName val="0"/>
          <c:showPercent val="0"/>
          <c:showBubbleSize val="0"/>
        </c:dLbls>
        <c:gapWidth val="150"/>
        <c:axId val="123106816"/>
        <c:axId val="123108352"/>
      </c:barChart>
      <c:catAx>
        <c:axId val="12310681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23108352"/>
        <c:crosses val="autoZero"/>
        <c:auto val="1"/>
        <c:lblAlgn val="ctr"/>
        <c:lblOffset val="100"/>
        <c:tickLblSkip val="1"/>
        <c:tickMarkSkip val="1"/>
        <c:noMultiLvlLbl val="0"/>
      </c:catAx>
      <c:valAx>
        <c:axId val="12310835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310681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0.76315789473684215</c:v>
                </c:pt>
                <c:pt idx="1">
                  <c:v>0.92156862745098045</c:v>
                </c:pt>
                <c:pt idx="2">
                  <c:v>0.89230769230769225</c:v>
                </c:pt>
                <c:pt idx="3">
                  <c:v>1.1388888888888888</c:v>
                </c:pt>
                <c:pt idx="4">
                  <c:v>1.0823529411764705</c:v>
                </c:pt>
                <c:pt idx="5">
                  <c:v>1.2295081967213115</c:v>
                </c:pt>
                <c:pt idx="6">
                  <c:v>1.2941176470588236</c:v>
                </c:pt>
                <c:pt idx="7">
                  <c:v>1.2592592592592593</c:v>
                </c:pt>
                <c:pt idx="8">
                  <c:v>1</c:v>
                </c:pt>
                <c:pt idx="9">
                  <c:v>0.96103896103896103</c:v>
                </c:pt>
                <c:pt idx="10">
                  <c:v>0.97849462365591389</c:v>
                </c:pt>
                <c:pt idx="11">
                  <c:v>1.5253164556962024</c:v>
                </c:pt>
                <c:pt idx="12">
                  <c:v>1.0263157894736843</c:v>
                </c:pt>
                <c:pt idx="13">
                  <c:v>0.95000000000000007</c:v>
                </c:pt>
                <c:pt idx="14">
                  <c:v>1.1979166666666667</c:v>
                </c:pt>
                <c:pt idx="15">
                  <c:v>1.06</c:v>
                </c:pt>
                <c:pt idx="16">
                  <c:v>0.90476190476190466</c:v>
                </c:pt>
                <c:pt idx="17">
                  <c:v>1.1076923076923078</c:v>
                </c:pt>
              </c:numCache>
            </c:numRef>
          </c:val>
        </c:ser>
        <c:dLbls>
          <c:showLegendKey val="0"/>
          <c:showVal val="0"/>
          <c:showCatName val="0"/>
          <c:showSerName val="0"/>
          <c:showPercent val="0"/>
          <c:showBubbleSize val="0"/>
        </c:dLbls>
        <c:axId val="203303168"/>
        <c:axId val="203304960"/>
      </c:radarChart>
      <c:catAx>
        <c:axId val="203303168"/>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03304960"/>
        <c:crosses val="autoZero"/>
        <c:auto val="0"/>
        <c:lblAlgn val="ctr"/>
        <c:lblOffset val="100"/>
        <c:noMultiLvlLbl val="0"/>
      </c:catAx>
      <c:valAx>
        <c:axId val="20330496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03303168"/>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ser>
        <c:dLbls>
          <c:showLegendKey val="0"/>
          <c:showVal val="0"/>
          <c:showCatName val="0"/>
          <c:showSerName val="0"/>
          <c:showPercent val="0"/>
          <c:showBubbleSize val="0"/>
        </c:dLbls>
        <c:gapWidth val="150"/>
        <c:axId val="123431936"/>
        <c:axId val="123462400"/>
      </c:barChart>
      <c:catAx>
        <c:axId val="12343193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3462400"/>
        <c:crosses val="autoZero"/>
        <c:auto val="1"/>
        <c:lblAlgn val="ctr"/>
        <c:lblOffset val="100"/>
        <c:tickLblSkip val="1"/>
        <c:tickMarkSkip val="1"/>
        <c:noMultiLvlLbl val="0"/>
      </c:catAx>
      <c:valAx>
        <c:axId val="12346240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34319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ser>
        <c:dLbls>
          <c:showLegendKey val="0"/>
          <c:showVal val="0"/>
          <c:showCatName val="0"/>
          <c:showSerName val="0"/>
          <c:showPercent val="0"/>
          <c:showBubbleSize val="0"/>
        </c:dLbls>
        <c:gapWidth val="150"/>
        <c:axId val="123691776"/>
        <c:axId val="123693312"/>
      </c:barChart>
      <c:catAx>
        <c:axId val="1236917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3693312"/>
        <c:crosses val="autoZero"/>
        <c:auto val="1"/>
        <c:lblAlgn val="ctr"/>
        <c:lblOffset val="100"/>
        <c:tickLblSkip val="1"/>
        <c:tickMarkSkip val="1"/>
        <c:noMultiLvlLbl val="0"/>
      </c:catAx>
      <c:valAx>
        <c:axId val="1236933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36917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25987840"/>
        <c:axId val="125997824"/>
      </c:barChart>
      <c:catAx>
        <c:axId val="125987840"/>
        <c:scaling>
          <c:orientation val="maxMin"/>
        </c:scaling>
        <c:delete val="0"/>
        <c:axPos val="l"/>
        <c:majorTickMark val="none"/>
        <c:minorTickMark val="none"/>
        <c:tickLblPos val="none"/>
        <c:spPr>
          <a:ln w="3175">
            <a:solidFill>
              <a:srgbClr val="333333"/>
            </a:solidFill>
            <a:prstDash val="solid"/>
          </a:ln>
        </c:spPr>
        <c:crossAx val="125997824"/>
        <c:crosses val="autoZero"/>
        <c:auto val="1"/>
        <c:lblAlgn val="ctr"/>
        <c:lblOffset val="100"/>
        <c:tickMarkSkip val="1"/>
        <c:noMultiLvlLbl val="0"/>
      </c:catAx>
      <c:valAx>
        <c:axId val="1259978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598784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26103552"/>
        <c:axId val="126105088"/>
      </c:barChart>
      <c:catAx>
        <c:axId val="126103552"/>
        <c:scaling>
          <c:orientation val="maxMin"/>
        </c:scaling>
        <c:delete val="0"/>
        <c:axPos val="l"/>
        <c:majorTickMark val="none"/>
        <c:minorTickMark val="none"/>
        <c:tickLblPos val="none"/>
        <c:spPr>
          <a:ln w="3175">
            <a:solidFill>
              <a:srgbClr val="333333"/>
            </a:solidFill>
            <a:prstDash val="solid"/>
          </a:ln>
        </c:spPr>
        <c:crossAx val="126105088"/>
        <c:crosses val="autoZero"/>
        <c:auto val="1"/>
        <c:lblAlgn val="ctr"/>
        <c:lblOffset val="100"/>
        <c:tickMarkSkip val="1"/>
        <c:noMultiLvlLbl val="0"/>
      </c:catAx>
      <c:valAx>
        <c:axId val="12610508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610355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26186240"/>
        <c:axId val="126187776"/>
      </c:barChart>
      <c:catAx>
        <c:axId val="126186240"/>
        <c:scaling>
          <c:orientation val="maxMin"/>
        </c:scaling>
        <c:delete val="0"/>
        <c:axPos val="l"/>
        <c:majorTickMark val="none"/>
        <c:minorTickMark val="none"/>
        <c:tickLblPos val="none"/>
        <c:spPr>
          <a:ln w="3175">
            <a:solidFill>
              <a:srgbClr val="333333"/>
            </a:solidFill>
            <a:prstDash val="solid"/>
          </a:ln>
        </c:spPr>
        <c:crossAx val="126187776"/>
        <c:crosses val="autoZero"/>
        <c:auto val="1"/>
        <c:lblAlgn val="ctr"/>
        <c:lblOffset val="100"/>
        <c:tickMarkSkip val="1"/>
        <c:noMultiLvlLbl val="0"/>
      </c:catAx>
      <c:valAx>
        <c:axId val="12618777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618624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26211584"/>
        <c:axId val="126213120"/>
      </c:barChart>
      <c:catAx>
        <c:axId val="126211584"/>
        <c:scaling>
          <c:orientation val="maxMin"/>
        </c:scaling>
        <c:delete val="0"/>
        <c:axPos val="l"/>
        <c:majorTickMark val="none"/>
        <c:minorTickMark val="none"/>
        <c:tickLblPos val="none"/>
        <c:spPr>
          <a:ln w="3175">
            <a:solidFill>
              <a:srgbClr val="333333"/>
            </a:solidFill>
            <a:prstDash val="solid"/>
          </a:ln>
        </c:spPr>
        <c:crossAx val="126213120"/>
        <c:crosses val="autoZero"/>
        <c:auto val="1"/>
        <c:lblAlgn val="ctr"/>
        <c:lblOffset val="100"/>
        <c:tickMarkSkip val="1"/>
        <c:noMultiLvlLbl val="0"/>
      </c:catAx>
      <c:valAx>
        <c:axId val="12621312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621158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44.469915042916</c:v>
                </c:pt>
                <c:pt idx="1">
                  <c:v>22.647625722796572</c:v>
                </c:pt>
                <c:pt idx="2">
                  <c:v>17.511662367597825</c:v>
                </c:pt>
                <c:pt idx="3">
                  <c:v>6.8169541100673081</c:v>
                </c:pt>
                <c:pt idx="4">
                  <c:v>3.8076857256944985</c:v>
                </c:pt>
                <c:pt idx="5" formatCode="0.00">
                  <c:v>-14.982321424697941</c:v>
                </c:pt>
                <c:pt idx="6" formatCode="0.00">
                  <c:v>-14.412433661865053</c:v>
                </c:pt>
                <c:pt idx="7" formatCode="0.00">
                  <c:v>-9.1537076799618315</c:v>
                </c:pt>
                <c:pt idx="8" formatCode="0.00">
                  <c:v>-7.9628023801692311</c:v>
                </c:pt>
                <c:pt idx="9" formatCode="0.00">
                  <c:v>-3.3098329583901687</c:v>
                </c:pt>
              </c:numCache>
            </c:numRef>
          </c:val>
        </c:ser>
        <c:dLbls>
          <c:showLegendKey val="0"/>
          <c:showVal val="0"/>
          <c:showCatName val="0"/>
          <c:showSerName val="0"/>
          <c:showPercent val="0"/>
          <c:showBubbleSize val="0"/>
        </c:dLbls>
        <c:gapWidth val="80"/>
        <c:axId val="126490880"/>
        <c:axId val="126496768"/>
      </c:barChart>
      <c:catAx>
        <c:axId val="126490880"/>
        <c:scaling>
          <c:orientation val="maxMin"/>
        </c:scaling>
        <c:delete val="0"/>
        <c:axPos val="l"/>
        <c:majorTickMark val="none"/>
        <c:minorTickMark val="none"/>
        <c:tickLblPos val="none"/>
        <c:crossAx val="126496768"/>
        <c:crossesAt val="0"/>
        <c:auto val="1"/>
        <c:lblAlgn val="ctr"/>
        <c:lblOffset val="100"/>
        <c:tickMarkSkip val="1"/>
        <c:noMultiLvlLbl val="0"/>
      </c:catAx>
      <c:valAx>
        <c:axId val="126496768"/>
        <c:scaling>
          <c:orientation val="minMax"/>
        </c:scaling>
        <c:delete val="0"/>
        <c:axPos val="t"/>
        <c:numFmt formatCode="0.0" sourceLinked="1"/>
        <c:majorTickMark val="none"/>
        <c:minorTickMark val="none"/>
        <c:tickLblPos val="none"/>
        <c:spPr>
          <a:ln w="9525">
            <a:noFill/>
          </a:ln>
        </c:spPr>
        <c:crossAx val="12649088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3" dropStyle="combo" dx="16" fmlaLink="$AM$31" fmlaRange="$AO$31:$AO$33" val="0"/>
</file>

<file path=xl/ctrlProps/ctrlProp2.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26</xdr:row>
          <xdr:rowOff>133350</xdr:rowOff>
        </xdr:from>
        <xdr:to>
          <xdr:col>3</xdr:col>
          <xdr:colOff>1190625</xdr:colOff>
          <xdr:row>28</xdr:row>
          <xdr:rowOff>123825</xdr:rowOff>
        </xdr:to>
        <xdr:sp macro="" textlink="">
          <xdr:nvSpPr>
            <xdr:cNvPr id="29697" name="Drop Down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60943" y="0"/>
          <a:ext cx="646726" cy="181732"/>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79820" y="0"/>
          <a:ext cx="722926" cy="18173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152400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501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501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0.3113</cdr:x>
      <cdr:y>0.29984</cdr:y>
    </cdr:from>
    <cdr:to>
      <cdr:x>0.7665</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981447" y="5197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70104" y="0"/>
          <a:ext cx="642528" cy="174285"/>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8/8_Agosto/be_p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empresarial2mom_novo"/>
      <sheetName val="13empresarial3Amom"/>
      <sheetName val="13empresarial3mom"/>
      <sheetName val="13empresarial4mom"/>
      <sheetName val="13empresarial5mom"/>
      <sheetName val="13empresarial6mom"/>
      <sheetName val="13empresarial7mom2011"/>
      <sheetName val="13empresarial10mom"/>
      <sheetName val="dispersão com linhas - evolução"/>
      <sheetName val="13empresarial1mom"/>
      <sheetName val="13empresarial3mome"/>
      <sheetName val="13empresarial4mome"/>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3A_2016"/>
      <sheetName val="13empresarial5mome_2016PT"/>
      <sheetName val="13empresarial10NOVO_2016"/>
      <sheetName val="13empresarial2mom_2016"/>
      <sheetName val="13empresarial10mom_2016"/>
      <sheetName val="13empresarial mmmm_2016"/>
      <sheetName val="13empresarial_novo_20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42">
          <cell r="M42">
            <v>541.81008324817481</v>
          </cell>
        </row>
      </sheetData>
      <sheetData sheetId="44"/>
      <sheetData sheetId="45"/>
      <sheetData sheetId="46"/>
      <sheetData sheetId="47"/>
      <sheetData sheetId="48"/>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tsss.gov.pt/"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6"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0"/>
      <c r="B1" s="277"/>
      <c r="C1" s="277"/>
      <c r="D1" s="277"/>
      <c r="E1" s="787"/>
      <c r="F1" s="277"/>
      <c r="G1" s="277"/>
      <c r="H1" s="277"/>
      <c r="I1" s="277"/>
      <c r="J1" s="277"/>
      <c r="K1" s="277"/>
      <c r="L1" s="277"/>
    </row>
    <row r="2" spans="1:12" ht="17.25" customHeight="1" x14ac:dyDescent="0.2">
      <c r="A2" s="280"/>
      <c r="B2" s="258"/>
      <c r="C2" s="259"/>
      <c r="D2" s="259"/>
      <c r="E2" s="788"/>
      <c r="F2" s="259"/>
      <c r="G2" s="259"/>
      <c r="H2" s="259"/>
      <c r="I2" s="260"/>
      <c r="J2" s="261"/>
      <c r="K2" s="261"/>
      <c r="L2" s="280"/>
    </row>
    <row r="3" spans="1:12" x14ac:dyDescent="0.2">
      <c r="A3" s="280"/>
      <c r="B3" s="258"/>
      <c r="C3" s="259"/>
      <c r="D3" s="259"/>
      <c r="E3" s="788"/>
      <c r="F3" s="259"/>
      <c r="G3" s="259"/>
      <c r="H3" s="259"/>
      <c r="I3" s="260"/>
      <c r="J3" s="258"/>
      <c r="K3" s="261"/>
      <c r="L3" s="280"/>
    </row>
    <row r="4" spans="1:12" ht="33.75" customHeight="1" x14ac:dyDescent="0.2">
      <c r="A4" s="280"/>
      <c r="B4" s="258"/>
      <c r="C4" s="1358" t="s">
        <v>426</v>
      </c>
      <c r="D4" s="1358"/>
      <c r="E4" s="1358"/>
      <c r="F4" s="1358"/>
      <c r="G4" s="973"/>
      <c r="H4" s="260"/>
      <c r="I4" s="260"/>
      <c r="J4" s="262" t="s">
        <v>35</v>
      </c>
      <c r="K4" s="258"/>
      <c r="L4" s="280"/>
    </row>
    <row r="5" spans="1:12" s="137" customFormat="1" ht="12.75" customHeight="1" x14ac:dyDescent="0.2">
      <c r="A5" s="282"/>
      <c r="B5" s="1360"/>
      <c r="C5" s="1360"/>
      <c r="D5" s="1360"/>
      <c r="E5" s="1360"/>
      <c r="F5" s="277"/>
      <c r="G5" s="263"/>
      <c r="H5" s="263"/>
      <c r="I5" s="263"/>
      <c r="J5" s="264"/>
      <c r="K5" s="265"/>
      <c r="L5" s="280"/>
    </row>
    <row r="6" spans="1:12" ht="12.75" customHeight="1" x14ac:dyDescent="0.2">
      <c r="A6" s="280"/>
      <c r="B6" s="280"/>
      <c r="C6" s="277"/>
      <c r="D6" s="277"/>
      <c r="E6" s="787"/>
      <c r="F6" s="277"/>
      <c r="G6" s="263"/>
      <c r="H6" s="263"/>
      <c r="I6" s="263"/>
      <c r="J6" s="264"/>
      <c r="K6" s="265"/>
      <c r="L6" s="280"/>
    </row>
    <row r="7" spans="1:12" ht="12.75" customHeight="1" x14ac:dyDescent="0.2">
      <c r="A7" s="280"/>
      <c r="B7" s="280"/>
      <c r="C7" s="277"/>
      <c r="D7" s="277"/>
      <c r="E7" s="787"/>
      <c r="F7" s="277"/>
      <c r="G7" s="263"/>
      <c r="H7" s="263"/>
      <c r="I7" s="276"/>
      <c r="J7" s="264"/>
      <c r="K7" s="265"/>
      <c r="L7" s="280"/>
    </row>
    <row r="8" spans="1:12" ht="12.75" customHeight="1" x14ac:dyDescent="0.2">
      <c r="A8" s="280"/>
      <c r="B8" s="280"/>
      <c r="C8" s="277"/>
      <c r="D8" s="277"/>
      <c r="E8" s="787"/>
      <c r="F8" s="277"/>
      <c r="G8" s="263"/>
      <c r="H8" s="263"/>
      <c r="I8" s="276"/>
      <c r="J8" s="264"/>
      <c r="K8" s="265"/>
      <c r="L8" s="280"/>
    </row>
    <row r="9" spans="1:12" ht="12.75" customHeight="1" x14ac:dyDescent="0.2">
      <c r="A9" s="280"/>
      <c r="B9" s="280"/>
      <c r="C9" s="277"/>
      <c r="D9" s="277"/>
      <c r="E9" s="787"/>
      <c r="F9" s="277"/>
      <c r="G9" s="263"/>
      <c r="H9" s="263"/>
      <c r="I9" s="276"/>
      <c r="J9" s="264"/>
      <c r="K9" s="265"/>
      <c r="L9" s="280"/>
    </row>
    <row r="10" spans="1:12" ht="12.75" customHeight="1" x14ac:dyDescent="0.2">
      <c r="A10" s="280"/>
      <c r="B10" s="280"/>
      <c r="C10" s="277"/>
      <c r="D10" s="277"/>
      <c r="E10" s="787"/>
      <c r="F10" s="277"/>
      <c r="G10" s="263"/>
      <c r="H10" s="263"/>
      <c r="I10" s="263"/>
      <c r="J10" s="264"/>
      <c r="K10" s="265"/>
      <c r="L10" s="280"/>
    </row>
    <row r="11" spans="1:12" ht="12.75" customHeight="1" x14ac:dyDescent="0.2">
      <c r="A11" s="280"/>
      <c r="B11" s="280"/>
      <c r="C11" s="277"/>
      <c r="D11" s="277"/>
      <c r="E11" s="787"/>
      <c r="F11" s="277"/>
      <c r="G11" s="263"/>
      <c r="H11" s="263"/>
      <c r="I11" s="263"/>
      <c r="J11" s="264"/>
      <c r="K11" s="265"/>
      <c r="L11" s="280"/>
    </row>
    <row r="12" spans="1:12" ht="12.75" customHeight="1" x14ac:dyDescent="0.2">
      <c r="A12" s="280"/>
      <c r="B12" s="280"/>
      <c r="C12" s="277"/>
      <c r="D12" s="277"/>
      <c r="E12" s="787"/>
      <c r="F12" s="277"/>
      <c r="G12" s="263"/>
      <c r="H12" s="263"/>
      <c r="I12" s="263"/>
      <c r="J12" s="264"/>
      <c r="K12" s="265"/>
      <c r="L12" s="280"/>
    </row>
    <row r="13" spans="1:12" x14ac:dyDescent="0.2">
      <c r="A13" s="280"/>
      <c r="B13" s="280"/>
      <c r="C13" s="277"/>
      <c r="D13" s="277"/>
      <c r="E13" s="787"/>
      <c r="F13" s="277"/>
      <c r="G13" s="263"/>
      <c r="H13" s="263"/>
      <c r="I13" s="263"/>
      <c r="J13" s="264"/>
      <c r="K13" s="265"/>
      <c r="L13" s="280"/>
    </row>
    <row r="14" spans="1:12" x14ac:dyDescent="0.2">
      <c r="A14" s="280"/>
      <c r="B14" s="297" t="s">
        <v>27</v>
      </c>
      <c r="C14" s="295"/>
      <c r="D14" s="295"/>
      <c r="E14" s="789"/>
      <c r="F14" s="277"/>
      <c r="G14" s="263"/>
      <c r="H14" s="263"/>
      <c r="I14" s="263"/>
      <c r="J14" s="264"/>
      <c r="K14" s="265"/>
      <c r="L14" s="280"/>
    </row>
    <row r="15" spans="1:12" ht="13.5" thickBot="1" x14ac:dyDescent="0.25">
      <c r="A15" s="280"/>
      <c r="B15" s="280"/>
      <c r="C15" s="277"/>
      <c r="D15" s="277"/>
      <c r="E15" s="787"/>
      <c r="F15" s="277"/>
      <c r="G15" s="263"/>
      <c r="H15" s="263"/>
      <c r="I15" s="263"/>
      <c r="J15" s="264"/>
      <c r="K15" s="265"/>
      <c r="L15" s="280"/>
    </row>
    <row r="16" spans="1:12" ht="13.5" thickBot="1" x14ac:dyDescent="0.25">
      <c r="A16" s="280"/>
      <c r="B16" s="302"/>
      <c r="C16" s="289" t="s">
        <v>21</v>
      </c>
      <c r="D16" s="289"/>
      <c r="E16" s="790">
        <v>3</v>
      </c>
      <c r="F16" s="277"/>
      <c r="G16" s="263"/>
      <c r="H16" s="263"/>
      <c r="I16" s="263"/>
      <c r="J16" s="264"/>
      <c r="K16" s="265"/>
      <c r="L16" s="280"/>
    </row>
    <row r="17" spans="1:12" ht="13.5" thickBot="1" x14ac:dyDescent="0.25">
      <c r="A17" s="280"/>
      <c r="B17" s="280"/>
      <c r="C17" s="296"/>
      <c r="D17" s="296"/>
      <c r="E17" s="791"/>
      <c r="F17" s="277"/>
      <c r="G17" s="263"/>
      <c r="H17" s="263"/>
      <c r="I17" s="263"/>
      <c r="J17" s="264"/>
      <c r="K17" s="265"/>
      <c r="L17" s="280"/>
    </row>
    <row r="18" spans="1:12" ht="13.5" thickBot="1" x14ac:dyDescent="0.25">
      <c r="A18" s="280"/>
      <c r="B18" s="302"/>
      <c r="C18" s="289" t="s">
        <v>33</v>
      </c>
      <c r="D18" s="289"/>
      <c r="E18" s="792">
        <v>4</v>
      </c>
      <c r="F18" s="277"/>
      <c r="G18" s="263"/>
      <c r="H18" s="263"/>
      <c r="I18" s="263"/>
      <c r="J18" s="264"/>
      <c r="K18" s="265"/>
      <c r="L18" s="280"/>
    </row>
    <row r="19" spans="1:12" ht="13.5" thickBot="1" x14ac:dyDescent="0.25">
      <c r="A19" s="280"/>
      <c r="B19" s="281"/>
      <c r="C19" s="287"/>
      <c r="D19" s="287"/>
      <c r="E19" s="793"/>
      <c r="F19" s="277"/>
      <c r="G19" s="263"/>
      <c r="H19" s="263"/>
      <c r="I19" s="263"/>
      <c r="J19" s="264"/>
      <c r="K19" s="265"/>
      <c r="L19" s="280"/>
    </row>
    <row r="20" spans="1:12" ht="13.5" customHeight="1" thickBot="1" x14ac:dyDescent="0.25">
      <c r="A20" s="280"/>
      <c r="B20" s="301"/>
      <c r="C20" s="1359" t="s">
        <v>32</v>
      </c>
      <c r="D20" s="1352"/>
      <c r="E20" s="792">
        <v>6</v>
      </c>
      <c r="F20" s="277"/>
      <c r="G20" s="263"/>
      <c r="H20" s="263"/>
      <c r="I20" s="263"/>
      <c r="J20" s="264"/>
      <c r="K20" s="265"/>
      <c r="L20" s="280"/>
    </row>
    <row r="21" spans="1:12" x14ac:dyDescent="0.2">
      <c r="A21" s="280"/>
      <c r="B21" s="293"/>
      <c r="C21" s="1349" t="s">
        <v>2</v>
      </c>
      <c r="D21" s="1349"/>
      <c r="E21" s="791">
        <v>6</v>
      </c>
      <c r="F21" s="277"/>
      <c r="G21" s="263"/>
      <c r="H21" s="263"/>
      <c r="I21" s="263"/>
      <c r="J21" s="264"/>
      <c r="K21" s="265"/>
      <c r="L21" s="280"/>
    </row>
    <row r="22" spans="1:12" x14ac:dyDescent="0.2">
      <c r="A22" s="280"/>
      <c r="B22" s="293"/>
      <c r="C22" s="1349" t="s">
        <v>13</v>
      </c>
      <c r="D22" s="1349"/>
      <c r="E22" s="791">
        <v>7</v>
      </c>
      <c r="F22" s="277"/>
      <c r="G22" s="263"/>
      <c r="H22" s="263"/>
      <c r="I22" s="263"/>
      <c r="J22" s="264"/>
      <c r="K22" s="265"/>
      <c r="L22" s="280"/>
    </row>
    <row r="23" spans="1:12" x14ac:dyDescent="0.2">
      <c r="A23" s="280"/>
      <c r="B23" s="293"/>
      <c r="C23" s="1349" t="s">
        <v>7</v>
      </c>
      <c r="D23" s="1349"/>
      <c r="E23" s="791">
        <v>8</v>
      </c>
      <c r="F23" s="277"/>
      <c r="G23" s="263"/>
      <c r="H23" s="263"/>
      <c r="I23" s="263"/>
      <c r="J23" s="264"/>
      <c r="K23" s="265"/>
      <c r="L23" s="280"/>
    </row>
    <row r="24" spans="1:12" x14ac:dyDescent="0.2">
      <c r="A24" s="280"/>
      <c r="B24" s="294"/>
      <c r="C24" s="1349" t="s">
        <v>401</v>
      </c>
      <c r="D24" s="1349"/>
      <c r="E24" s="791">
        <v>9</v>
      </c>
      <c r="F24" s="277"/>
      <c r="G24" s="267"/>
      <c r="H24" s="263"/>
      <c r="I24" s="263"/>
      <c r="J24" s="264"/>
      <c r="K24" s="265"/>
      <c r="L24" s="280"/>
    </row>
    <row r="25" spans="1:12" ht="22.5" customHeight="1" x14ac:dyDescent="0.2">
      <c r="A25" s="280"/>
      <c r="B25" s="283"/>
      <c r="C25" s="1347" t="s">
        <v>28</v>
      </c>
      <c r="D25" s="1347"/>
      <c r="E25" s="791">
        <v>10</v>
      </c>
      <c r="F25" s="277"/>
      <c r="G25" s="263"/>
      <c r="H25" s="263"/>
      <c r="I25" s="263"/>
      <c r="J25" s="264"/>
      <c r="K25" s="265"/>
      <c r="L25" s="280"/>
    </row>
    <row r="26" spans="1:12" x14ac:dyDescent="0.2">
      <c r="A26" s="280"/>
      <c r="B26" s="283"/>
      <c r="C26" s="1349" t="s">
        <v>25</v>
      </c>
      <c r="D26" s="1349"/>
      <c r="E26" s="791">
        <v>11</v>
      </c>
      <c r="F26" s="277"/>
      <c r="G26" s="263"/>
      <c r="H26" s="263"/>
      <c r="I26" s="263"/>
      <c r="J26" s="264"/>
      <c r="K26" s="265"/>
      <c r="L26" s="280"/>
    </row>
    <row r="27" spans="1:12" ht="12.75" customHeight="1" thickBot="1" x14ac:dyDescent="0.25">
      <c r="A27" s="280"/>
      <c r="B27" s="277"/>
      <c r="C27" s="285"/>
      <c r="D27" s="285"/>
      <c r="E27" s="791"/>
      <c r="F27" s="277"/>
      <c r="G27" s="263"/>
      <c r="H27" s="1353">
        <v>43313</v>
      </c>
      <c r="I27" s="1354"/>
      <c r="J27" s="1354"/>
      <c r="K27" s="267"/>
      <c r="L27" s="280"/>
    </row>
    <row r="28" spans="1:12" ht="13.5" customHeight="1" thickBot="1" x14ac:dyDescent="0.25">
      <c r="A28" s="280"/>
      <c r="B28" s="379"/>
      <c r="C28" s="1351" t="s">
        <v>12</v>
      </c>
      <c r="D28" s="1352"/>
      <c r="E28" s="792">
        <v>12</v>
      </c>
      <c r="F28" s="277"/>
      <c r="G28" s="263"/>
      <c r="H28" s="1354"/>
      <c r="I28" s="1354"/>
      <c r="J28" s="1354"/>
      <c r="K28" s="267"/>
      <c r="L28" s="280"/>
    </row>
    <row r="29" spans="1:12" ht="12.75" hidden="1" customHeight="1" x14ac:dyDescent="0.2">
      <c r="A29" s="280"/>
      <c r="B29" s="278"/>
      <c r="C29" s="1349" t="s">
        <v>45</v>
      </c>
      <c r="D29" s="1349"/>
      <c r="E29" s="791">
        <v>12</v>
      </c>
      <c r="F29" s="277"/>
      <c r="G29" s="263"/>
      <c r="H29" s="1354"/>
      <c r="I29" s="1354"/>
      <c r="J29" s="1354"/>
      <c r="K29" s="267"/>
      <c r="L29" s="280"/>
    </row>
    <row r="30" spans="1:12" ht="22.5" customHeight="1" x14ac:dyDescent="0.2">
      <c r="A30" s="280"/>
      <c r="B30" s="278"/>
      <c r="C30" s="1350" t="s">
        <v>403</v>
      </c>
      <c r="D30" s="1350"/>
      <c r="E30" s="791">
        <v>12</v>
      </c>
      <c r="F30" s="277"/>
      <c r="G30" s="263"/>
      <c r="H30" s="1354"/>
      <c r="I30" s="1354"/>
      <c r="J30" s="1354"/>
      <c r="K30" s="267"/>
      <c r="L30" s="280"/>
    </row>
    <row r="31" spans="1:12" ht="12.75" customHeight="1" thickBot="1" x14ac:dyDescent="0.25">
      <c r="A31" s="280"/>
      <c r="B31" s="283"/>
      <c r="C31" s="292"/>
      <c r="D31" s="292"/>
      <c r="E31" s="793"/>
      <c r="F31" s="277"/>
      <c r="G31" s="263"/>
      <c r="H31" s="1354"/>
      <c r="I31" s="1354"/>
      <c r="J31" s="1354"/>
      <c r="K31" s="267"/>
      <c r="L31" s="280"/>
    </row>
    <row r="32" spans="1:12" ht="13.5" customHeight="1" thickBot="1" x14ac:dyDescent="0.25">
      <c r="A32" s="280"/>
      <c r="B32" s="300"/>
      <c r="C32" s="286" t="s">
        <v>11</v>
      </c>
      <c r="D32" s="286"/>
      <c r="E32" s="792">
        <v>13</v>
      </c>
      <c r="F32" s="277"/>
      <c r="G32" s="263"/>
      <c r="H32" s="1354"/>
      <c r="I32" s="1354"/>
      <c r="J32" s="1354"/>
      <c r="K32" s="267"/>
      <c r="L32" s="280"/>
    </row>
    <row r="33" spans="1:12" ht="12.75" customHeight="1" x14ac:dyDescent="0.2">
      <c r="A33" s="280"/>
      <c r="B33" s="278"/>
      <c r="C33" s="1355" t="s">
        <v>18</v>
      </c>
      <c r="D33" s="1355"/>
      <c r="E33" s="791">
        <v>13</v>
      </c>
      <c r="F33" s="277"/>
      <c r="G33" s="263"/>
      <c r="H33" s="1354"/>
      <c r="I33" s="1354"/>
      <c r="J33" s="1354"/>
      <c r="K33" s="267"/>
      <c r="L33" s="280"/>
    </row>
    <row r="34" spans="1:12" ht="12.75" customHeight="1" x14ac:dyDescent="0.2">
      <c r="A34" s="280"/>
      <c r="B34" s="278"/>
      <c r="C34" s="1348" t="s">
        <v>8</v>
      </c>
      <c r="D34" s="1348"/>
      <c r="E34" s="791">
        <v>14</v>
      </c>
      <c r="F34" s="277"/>
      <c r="G34" s="263"/>
      <c r="H34" s="268"/>
      <c r="I34" s="268"/>
      <c r="J34" s="268"/>
      <c r="K34" s="267"/>
      <c r="L34" s="280"/>
    </row>
    <row r="35" spans="1:12" ht="12.75" customHeight="1" x14ac:dyDescent="0.2">
      <c r="A35" s="280"/>
      <c r="B35" s="278"/>
      <c r="C35" s="1348" t="s">
        <v>26</v>
      </c>
      <c r="D35" s="1348"/>
      <c r="E35" s="791">
        <v>14</v>
      </c>
      <c r="F35" s="277"/>
      <c r="G35" s="263"/>
      <c r="H35" s="268"/>
      <c r="I35" s="268"/>
      <c r="J35" s="268"/>
      <c r="K35" s="267"/>
      <c r="L35" s="280"/>
    </row>
    <row r="36" spans="1:12" ht="12.75" customHeight="1" x14ac:dyDescent="0.2">
      <c r="A36" s="280"/>
      <c r="B36" s="278"/>
      <c r="C36" s="1348" t="s">
        <v>6</v>
      </c>
      <c r="D36" s="1348"/>
      <c r="E36" s="791">
        <v>15</v>
      </c>
      <c r="F36" s="277"/>
      <c r="G36" s="263"/>
      <c r="H36" s="268"/>
      <c r="I36" s="268"/>
      <c r="J36" s="268"/>
      <c r="K36" s="267"/>
      <c r="L36" s="280"/>
    </row>
    <row r="37" spans="1:12" ht="12.75" customHeight="1" x14ac:dyDescent="0.2">
      <c r="A37" s="280"/>
      <c r="B37" s="278"/>
      <c r="C37" s="1355" t="s">
        <v>49</v>
      </c>
      <c r="D37" s="1355"/>
      <c r="E37" s="791">
        <v>16</v>
      </c>
      <c r="F37" s="277"/>
      <c r="G37" s="263"/>
      <c r="H37" s="268"/>
      <c r="I37" s="268"/>
      <c r="J37" s="268"/>
      <c r="K37" s="267"/>
      <c r="L37" s="280"/>
    </row>
    <row r="38" spans="1:12" ht="12.75" customHeight="1" x14ac:dyDescent="0.2">
      <c r="A38" s="280"/>
      <c r="B38" s="284"/>
      <c r="C38" s="1348" t="s">
        <v>14</v>
      </c>
      <c r="D38" s="1348"/>
      <c r="E38" s="791">
        <v>16</v>
      </c>
      <c r="F38" s="277"/>
      <c r="G38" s="263"/>
      <c r="H38" s="263"/>
      <c r="I38" s="263"/>
      <c r="J38" s="264"/>
      <c r="K38" s="265"/>
      <c r="L38" s="280"/>
    </row>
    <row r="39" spans="1:12" ht="12.75" customHeight="1" x14ac:dyDescent="0.2">
      <c r="A39" s="280"/>
      <c r="B39" s="278"/>
      <c r="C39" s="1349" t="s">
        <v>31</v>
      </c>
      <c r="D39" s="1349"/>
      <c r="E39" s="791">
        <v>17</v>
      </c>
      <c r="F39" s="277"/>
      <c r="G39" s="263"/>
      <c r="H39" s="263"/>
      <c r="I39" s="263"/>
      <c r="J39" s="269"/>
      <c r="K39" s="269"/>
      <c r="L39" s="280"/>
    </row>
    <row r="40" spans="1:12" ht="13.5" thickBot="1" x14ac:dyDescent="0.25">
      <c r="A40" s="280"/>
      <c r="B40" s="280"/>
      <c r="C40" s="277"/>
      <c r="D40" s="277"/>
      <c r="E40" s="793"/>
      <c r="F40" s="277"/>
      <c r="G40" s="263"/>
      <c r="H40" s="263"/>
      <c r="I40" s="263"/>
      <c r="J40" s="269"/>
      <c r="K40" s="269"/>
      <c r="L40" s="280"/>
    </row>
    <row r="41" spans="1:12" ht="13.5" customHeight="1" thickBot="1" x14ac:dyDescent="0.25">
      <c r="A41" s="280"/>
      <c r="B41" s="363"/>
      <c r="C41" s="1356" t="s">
        <v>29</v>
      </c>
      <c r="D41" s="1352"/>
      <c r="E41" s="792">
        <v>18</v>
      </c>
      <c r="F41" s="277"/>
      <c r="G41" s="263"/>
      <c r="H41" s="263"/>
      <c r="I41" s="263"/>
      <c r="J41" s="269"/>
      <c r="K41" s="269"/>
      <c r="L41" s="280"/>
    </row>
    <row r="42" spans="1:12" x14ac:dyDescent="0.2">
      <c r="A42" s="280"/>
      <c r="B42" s="280"/>
      <c r="C42" s="1349" t="s">
        <v>30</v>
      </c>
      <c r="D42" s="1349"/>
      <c r="E42" s="791">
        <v>18</v>
      </c>
      <c r="F42" s="277"/>
      <c r="G42" s="263"/>
      <c r="H42" s="263"/>
      <c r="I42" s="263"/>
      <c r="J42" s="270"/>
      <c r="K42" s="270"/>
      <c r="L42" s="280"/>
    </row>
    <row r="43" spans="1:12" x14ac:dyDescent="0.2">
      <c r="A43" s="280"/>
      <c r="B43" s="284"/>
      <c r="C43" s="1349" t="s">
        <v>0</v>
      </c>
      <c r="D43" s="1349"/>
      <c r="E43" s="791">
        <v>19</v>
      </c>
      <c r="F43" s="277"/>
      <c r="G43" s="263"/>
      <c r="H43" s="263"/>
      <c r="I43" s="263"/>
      <c r="J43" s="271"/>
      <c r="K43" s="272"/>
      <c r="L43" s="280"/>
    </row>
    <row r="44" spans="1:12" x14ac:dyDescent="0.2">
      <c r="A44" s="280"/>
      <c r="B44" s="284"/>
      <c r="C44" s="1349" t="s">
        <v>16</v>
      </c>
      <c r="D44" s="1349"/>
      <c r="E44" s="791">
        <v>19</v>
      </c>
      <c r="F44" s="277"/>
      <c r="G44" s="263"/>
      <c r="H44" s="263"/>
      <c r="I44" s="263"/>
      <c r="J44" s="271"/>
      <c r="K44" s="272"/>
      <c r="L44" s="280"/>
    </row>
    <row r="45" spans="1:12" x14ac:dyDescent="0.2">
      <c r="A45" s="280"/>
      <c r="B45" s="284"/>
      <c r="C45" s="1349" t="s">
        <v>1</v>
      </c>
      <c r="D45" s="1349"/>
      <c r="E45" s="794">
        <v>19</v>
      </c>
      <c r="F45" s="287"/>
      <c r="G45" s="273"/>
      <c r="H45" s="274"/>
      <c r="I45" s="273"/>
      <c r="J45" s="273"/>
      <c r="K45" s="273"/>
      <c r="L45" s="280"/>
    </row>
    <row r="46" spans="1:12" x14ac:dyDescent="0.2">
      <c r="A46" s="280"/>
      <c r="B46" s="284"/>
      <c r="C46" s="1349" t="s">
        <v>22</v>
      </c>
      <c r="D46" s="1349"/>
      <c r="E46" s="794">
        <v>19</v>
      </c>
      <c r="F46" s="287"/>
      <c r="G46" s="273"/>
      <c r="H46" s="274"/>
      <c r="I46" s="273"/>
      <c r="J46" s="273"/>
      <c r="K46" s="273"/>
      <c r="L46" s="280"/>
    </row>
    <row r="47" spans="1:12" ht="12.75" customHeight="1" thickBot="1" x14ac:dyDescent="0.25">
      <c r="A47" s="280"/>
      <c r="B47" s="283"/>
      <c r="C47" s="283"/>
      <c r="D47" s="283"/>
      <c r="E47" s="795"/>
      <c r="F47" s="279"/>
      <c r="G47" s="271"/>
      <c r="H47" s="274"/>
      <c r="I47" s="271"/>
      <c r="J47" s="271"/>
      <c r="K47" s="272"/>
      <c r="L47" s="280"/>
    </row>
    <row r="48" spans="1:12" ht="13.5" customHeight="1" thickBot="1" x14ac:dyDescent="0.25">
      <c r="A48" s="280"/>
      <c r="B48" s="303"/>
      <c r="C48" s="1359" t="s">
        <v>38</v>
      </c>
      <c r="D48" s="1352"/>
      <c r="E48" s="790">
        <v>20</v>
      </c>
      <c r="F48" s="279"/>
      <c r="G48" s="271"/>
      <c r="H48" s="274"/>
      <c r="I48" s="271"/>
      <c r="J48" s="271"/>
      <c r="K48" s="272"/>
      <c r="L48" s="280"/>
    </row>
    <row r="49" spans="1:12" x14ac:dyDescent="0.2">
      <c r="A49" s="280"/>
      <c r="B49" s="280"/>
      <c r="C49" s="1349" t="s">
        <v>47</v>
      </c>
      <c r="D49" s="1349"/>
      <c r="E49" s="794">
        <v>20</v>
      </c>
      <c r="F49" s="279"/>
      <c r="G49" s="271"/>
      <c r="H49" s="274"/>
      <c r="I49" s="271"/>
      <c r="J49" s="271"/>
      <c r="K49" s="272"/>
      <c r="L49" s="280"/>
    </row>
    <row r="50" spans="1:12" ht="12.75" customHeight="1" x14ac:dyDescent="0.2">
      <c r="A50" s="280"/>
      <c r="B50" s="283"/>
      <c r="C50" s="1347" t="s">
        <v>411</v>
      </c>
      <c r="D50" s="1347"/>
      <c r="E50" s="796">
        <v>21</v>
      </c>
      <c r="F50" s="279"/>
      <c r="G50" s="271"/>
      <c r="H50" s="274"/>
      <c r="I50" s="271"/>
      <c r="J50" s="271"/>
      <c r="K50" s="272"/>
      <c r="L50" s="280"/>
    </row>
    <row r="51" spans="1:12" ht="11.25" customHeight="1" thickBot="1" x14ac:dyDescent="0.25">
      <c r="A51" s="280"/>
      <c r="B51" s="280"/>
      <c r="C51" s="288"/>
      <c r="D51" s="288"/>
      <c r="E51" s="791"/>
      <c r="F51" s="279"/>
      <c r="G51" s="271"/>
      <c r="H51" s="274"/>
      <c r="I51" s="271"/>
      <c r="J51" s="271"/>
      <c r="K51" s="272"/>
      <c r="L51" s="280"/>
    </row>
    <row r="52" spans="1:12" ht="13.5" thickBot="1" x14ac:dyDescent="0.25">
      <c r="A52" s="280"/>
      <c r="B52" s="299"/>
      <c r="C52" s="289" t="s">
        <v>4</v>
      </c>
      <c r="D52" s="289"/>
      <c r="E52" s="790">
        <v>22</v>
      </c>
      <c r="F52" s="287"/>
      <c r="G52" s="273"/>
      <c r="H52" s="274"/>
      <c r="I52" s="273"/>
      <c r="J52" s="273"/>
      <c r="K52" s="273"/>
      <c r="L52" s="280"/>
    </row>
    <row r="53" spans="1:12" ht="33" customHeight="1" x14ac:dyDescent="0.2">
      <c r="A53" s="280"/>
      <c r="B53" s="290"/>
      <c r="C53" s="291"/>
      <c r="D53" s="291"/>
      <c r="E53" s="797"/>
      <c r="F53" s="279"/>
      <c r="G53" s="271"/>
      <c r="H53" s="274"/>
      <c r="I53" s="271"/>
      <c r="J53" s="271"/>
      <c r="K53" s="272"/>
      <c r="L53" s="280"/>
    </row>
    <row r="54" spans="1:12" ht="33" customHeight="1" x14ac:dyDescent="0.2">
      <c r="A54" s="280"/>
      <c r="B54" s="280"/>
      <c r="C54" s="278"/>
      <c r="D54" s="278"/>
      <c r="E54" s="795"/>
      <c r="F54" s="279"/>
      <c r="G54" s="271"/>
      <c r="H54" s="274"/>
      <c r="I54" s="271"/>
      <c r="J54" s="271"/>
      <c r="K54" s="272"/>
      <c r="L54" s="280"/>
    </row>
    <row r="55" spans="1:12" ht="19.5" customHeight="1" x14ac:dyDescent="0.2">
      <c r="A55" s="280"/>
      <c r="B55" s="785" t="s">
        <v>50</v>
      </c>
      <c r="C55" s="785"/>
      <c r="D55" s="298"/>
      <c r="E55" s="798"/>
      <c r="F55" s="279"/>
      <c r="G55" s="271"/>
      <c r="H55" s="274"/>
      <c r="I55" s="271"/>
      <c r="J55" s="271"/>
      <c r="K55" s="272"/>
      <c r="L55" s="280"/>
    </row>
    <row r="56" spans="1:12" ht="21" customHeight="1" x14ac:dyDescent="0.2">
      <c r="A56" s="280"/>
      <c r="B56" s="280"/>
      <c r="C56" s="280"/>
      <c r="D56" s="280"/>
      <c r="E56" s="798"/>
      <c r="F56" s="279"/>
      <c r="G56" s="271"/>
      <c r="H56" s="274"/>
      <c r="I56" s="271"/>
      <c r="J56" s="271"/>
      <c r="K56" s="272"/>
      <c r="L56" s="280"/>
    </row>
    <row r="57" spans="1:12" ht="22.5" customHeight="1" x14ac:dyDescent="0.2">
      <c r="A57" s="280"/>
      <c r="B57" s="786" t="s">
        <v>381</v>
      </c>
      <c r="C57" s="784"/>
      <c r="D57" s="967">
        <v>43343</v>
      </c>
      <c r="E57" s="854"/>
      <c r="F57" s="784"/>
      <c r="G57" s="271"/>
      <c r="H57" s="274"/>
      <c r="I57" s="271"/>
      <c r="J57" s="271"/>
      <c r="K57" s="272"/>
      <c r="L57" s="280"/>
    </row>
    <row r="58" spans="1:12" ht="22.5" customHeight="1" x14ac:dyDescent="0.2">
      <c r="A58" s="280"/>
      <c r="B58" s="786" t="s">
        <v>382</v>
      </c>
      <c r="C58" s="364"/>
      <c r="D58" s="967" t="s">
        <v>584</v>
      </c>
      <c r="E58" s="854"/>
      <c r="F58" s="365"/>
      <c r="G58" s="271"/>
      <c r="H58" s="274"/>
      <c r="I58" s="271"/>
      <c r="J58" s="271"/>
      <c r="K58" s="272"/>
      <c r="L58" s="280"/>
    </row>
    <row r="59" spans="1:12" s="137" customFormat="1" ht="28.5" customHeight="1" x14ac:dyDescent="0.2">
      <c r="A59" s="282"/>
      <c r="B59" s="1357"/>
      <c r="C59" s="1357"/>
      <c r="D59" s="1357"/>
      <c r="E59" s="795"/>
      <c r="F59" s="278"/>
      <c r="G59" s="275"/>
      <c r="H59" s="275"/>
      <c r="I59" s="275"/>
      <c r="J59" s="275"/>
      <c r="K59" s="275"/>
      <c r="L59" s="282"/>
    </row>
    <row r="60" spans="1:12" ht="7.5" customHeight="1" x14ac:dyDescent="0.2">
      <c r="A60" s="280"/>
      <c r="B60" s="1357"/>
      <c r="C60" s="1357"/>
      <c r="D60" s="1357"/>
      <c r="E60" s="799"/>
      <c r="F60" s="281"/>
      <c r="G60" s="281"/>
      <c r="H60" s="281"/>
      <c r="I60" s="281"/>
      <c r="J60" s="281"/>
      <c r="K60" s="281"/>
      <c r="L60" s="281"/>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sheetPr>
  <dimension ref="A1:R64"/>
  <sheetViews>
    <sheetView zoomScaleNormal="100" workbookViewId="0"/>
  </sheetViews>
  <sheetFormatPr defaultRowHeight="12.75" x14ac:dyDescent="0.2"/>
  <cols>
    <col min="1" max="1" width="1" style="408" customWidth="1"/>
    <col min="2" max="2" width="2.5703125" style="408" customWidth="1"/>
    <col min="3" max="3" width="1" style="408" customWidth="1"/>
    <col min="4" max="4" width="42.28515625" style="408" customWidth="1"/>
    <col min="5" max="5" width="0.28515625" style="408" customWidth="1"/>
    <col min="6" max="6" width="8" style="408" customWidth="1"/>
    <col min="7" max="7" width="11.28515625" style="408" customWidth="1"/>
    <col min="8" max="8" width="8" style="408" customWidth="1"/>
    <col min="9" max="9" width="13.28515625" style="408" customWidth="1"/>
    <col min="10" max="10" width="11.42578125" style="408" customWidth="1"/>
    <col min="11" max="11" width="2.5703125" style="408" customWidth="1"/>
    <col min="12" max="12" width="1" style="408" customWidth="1"/>
    <col min="13" max="16384" width="9.140625" style="408"/>
  </cols>
  <sheetData>
    <row r="1" spans="1:12" x14ac:dyDescent="0.2">
      <c r="A1" s="403"/>
      <c r="B1" s="573"/>
      <c r="C1" s="1470"/>
      <c r="D1" s="1470"/>
      <c r="E1" s="987"/>
      <c r="F1" s="407"/>
      <c r="G1" s="407"/>
      <c r="H1" s="1070"/>
      <c r="I1" s="1071" t="s">
        <v>478</v>
      </c>
      <c r="J1" s="1071"/>
      <c r="K1" s="1071"/>
      <c r="L1" s="403"/>
    </row>
    <row r="2" spans="1:12" ht="6" customHeight="1" x14ac:dyDescent="0.2">
      <c r="A2" s="403"/>
      <c r="B2" s="988"/>
      <c r="C2" s="989"/>
      <c r="D2" s="989"/>
      <c r="E2" s="989"/>
      <c r="F2" s="574"/>
      <c r="G2" s="574"/>
      <c r="H2" s="413"/>
      <c r="I2" s="413"/>
      <c r="J2" s="1471" t="s">
        <v>70</v>
      </c>
      <c r="K2" s="413"/>
      <c r="L2" s="403"/>
    </row>
    <row r="3" spans="1:12" ht="13.5" thickBot="1" x14ac:dyDescent="0.25">
      <c r="A3" s="403"/>
      <c r="B3" s="466"/>
      <c r="C3" s="413"/>
      <c r="D3" s="413"/>
      <c r="E3" s="413"/>
      <c r="F3" s="413"/>
      <c r="G3" s="413"/>
      <c r="H3" s="413"/>
      <c r="I3" s="413"/>
      <c r="J3" s="1472"/>
      <c r="K3" s="752"/>
      <c r="L3" s="403"/>
    </row>
    <row r="4" spans="1:12" ht="15" thickBot="1" x14ac:dyDescent="0.25">
      <c r="A4" s="403"/>
      <c r="B4" s="466"/>
      <c r="C4" s="1473" t="s">
        <v>481</v>
      </c>
      <c r="D4" s="1474"/>
      <c r="E4" s="1474"/>
      <c r="F4" s="1474"/>
      <c r="G4" s="1474"/>
      <c r="H4" s="1474"/>
      <c r="I4" s="1474"/>
      <c r="J4" s="1475"/>
      <c r="K4" s="413"/>
      <c r="L4" s="403"/>
    </row>
    <row r="5" spans="1:12" ht="7.5" customHeight="1" x14ac:dyDescent="0.2">
      <c r="A5" s="403"/>
      <c r="B5" s="466"/>
      <c r="C5" s="1072" t="s">
        <v>78</v>
      </c>
      <c r="D5" s="413"/>
      <c r="E5" s="413"/>
      <c r="F5" s="413"/>
      <c r="G5" s="413"/>
      <c r="H5" s="413"/>
      <c r="I5" s="413"/>
      <c r="J5" s="752"/>
      <c r="K5" s="413"/>
      <c r="L5" s="403"/>
    </row>
    <row r="6" spans="1:12" s="417" customFormat="1" ht="22.5" customHeight="1" x14ac:dyDescent="0.2">
      <c r="A6" s="415"/>
      <c r="B6" s="567"/>
      <c r="C6" s="1476">
        <v>2015</v>
      </c>
      <c r="D6" s="1477"/>
      <c r="E6" s="576"/>
      <c r="F6" s="1480" t="s">
        <v>383</v>
      </c>
      <c r="G6" s="1480"/>
      <c r="H6" s="1481" t="s">
        <v>431</v>
      </c>
      <c r="I6" s="1480"/>
      <c r="J6" s="1482" t="s">
        <v>432</v>
      </c>
      <c r="K6" s="411"/>
      <c r="L6" s="415"/>
    </row>
    <row r="7" spans="1:12" s="417" customFormat="1" ht="32.25" customHeight="1" x14ac:dyDescent="0.2">
      <c r="A7" s="415"/>
      <c r="B7" s="567"/>
      <c r="C7" s="1478"/>
      <c r="D7" s="1479"/>
      <c r="E7" s="576"/>
      <c r="F7" s="991" t="s">
        <v>433</v>
      </c>
      <c r="G7" s="991" t="s">
        <v>434</v>
      </c>
      <c r="H7" s="992" t="s">
        <v>433</v>
      </c>
      <c r="I7" s="993" t="s">
        <v>435</v>
      </c>
      <c r="J7" s="1483"/>
      <c r="K7" s="411"/>
      <c r="L7" s="415"/>
    </row>
    <row r="8" spans="1:12" s="417" customFormat="1" ht="18.75" customHeight="1" x14ac:dyDescent="0.2">
      <c r="A8" s="415"/>
      <c r="B8" s="567"/>
      <c r="C8" s="1484" t="s">
        <v>68</v>
      </c>
      <c r="D8" s="1484"/>
      <c r="E8" s="994"/>
      <c r="F8" s="995">
        <v>45317</v>
      </c>
      <c r="G8" s="996">
        <v>18.317744165177814</v>
      </c>
      <c r="H8" s="997">
        <v>881024</v>
      </c>
      <c r="I8" s="998">
        <v>32.781776061546203</v>
      </c>
      <c r="J8" s="998">
        <v>28.724645412612386</v>
      </c>
      <c r="K8" s="833"/>
      <c r="L8" s="415"/>
    </row>
    <row r="9" spans="1:12" s="417" customFormat="1" ht="17.25" customHeight="1" x14ac:dyDescent="0.2">
      <c r="A9" s="415"/>
      <c r="B9" s="567"/>
      <c r="C9" s="1078" t="s">
        <v>350</v>
      </c>
      <c r="D9" s="1079"/>
      <c r="E9" s="1079"/>
      <c r="F9" s="1080">
        <v>1415</v>
      </c>
      <c r="G9" s="1081">
        <v>11.416814587703728</v>
      </c>
      <c r="H9" s="1082">
        <v>8093</v>
      </c>
      <c r="I9" s="1083">
        <v>13.273305779702158</v>
      </c>
      <c r="J9" s="1083">
        <v>23.113554924008366</v>
      </c>
      <c r="K9" s="1084"/>
      <c r="L9" s="415"/>
    </row>
    <row r="10" spans="1:12" s="836" customFormat="1" ht="17.25" customHeight="1" x14ac:dyDescent="0.2">
      <c r="A10" s="834"/>
      <c r="B10" s="835"/>
      <c r="C10" s="1078" t="s">
        <v>351</v>
      </c>
      <c r="D10" s="1085"/>
      <c r="E10" s="1085"/>
      <c r="F10" s="1080">
        <v>164</v>
      </c>
      <c r="G10" s="1081">
        <v>30.483271375464682</v>
      </c>
      <c r="H10" s="1082">
        <v>3300</v>
      </c>
      <c r="I10" s="1083">
        <v>38.919683924991155</v>
      </c>
      <c r="J10" s="1083">
        <v>24.583333333333247</v>
      </c>
      <c r="K10" s="1037"/>
      <c r="L10" s="834"/>
    </row>
    <row r="11" spans="1:12" s="836" customFormat="1" ht="17.25" customHeight="1" x14ac:dyDescent="0.2">
      <c r="A11" s="834"/>
      <c r="B11" s="835"/>
      <c r="C11" s="1078" t="s">
        <v>352</v>
      </c>
      <c r="D11" s="1085"/>
      <c r="E11" s="1085"/>
      <c r="F11" s="1080">
        <v>6634</v>
      </c>
      <c r="G11" s="1081">
        <v>21.226083061368143</v>
      </c>
      <c r="H11" s="1082">
        <v>198406</v>
      </c>
      <c r="I11" s="1083">
        <v>33.168388004908238</v>
      </c>
      <c r="J11" s="1083">
        <v>28.168039273005903</v>
      </c>
      <c r="K11" s="1037"/>
      <c r="L11" s="834"/>
    </row>
    <row r="12" spans="1:12" s="417" customFormat="1" ht="24" customHeight="1" x14ac:dyDescent="0.2">
      <c r="A12" s="415"/>
      <c r="B12" s="567"/>
      <c r="C12" s="1086"/>
      <c r="D12" s="1087" t="s">
        <v>436</v>
      </c>
      <c r="E12" s="1087"/>
      <c r="F12" s="1088">
        <v>1154</v>
      </c>
      <c r="G12" s="1089">
        <v>20.79653991710218</v>
      </c>
      <c r="H12" s="1090">
        <v>32662</v>
      </c>
      <c r="I12" s="1091">
        <v>36.49263153190396</v>
      </c>
      <c r="J12" s="1091">
        <v>20.197140407813308</v>
      </c>
      <c r="K12" s="1084"/>
      <c r="L12" s="415"/>
    </row>
    <row r="13" spans="1:12" s="417" customFormat="1" ht="24" customHeight="1" x14ac:dyDescent="0.2">
      <c r="A13" s="415"/>
      <c r="B13" s="567"/>
      <c r="C13" s="1086"/>
      <c r="D13" s="1087" t="s">
        <v>437</v>
      </c>
      <c r="E13" s="1087"/>
      <c r="F13" s="1088">
        <v>928</v>
      </c>
      <c r="G13" s="1089">
        <v>12.85852847443536</v>
      </c>
      <c r="H13" s="1090">
        <v>21907</v>
      </c>
      <c r="I13" s="1091">
        <v>12.930815679654344</v>
      </c>
      <c r="J13" s="1091">
        <v>25.995800429086756</v>
      </c>
      <c r="K13" s="1084"/>
      <c r="L13" s="415"/>
    </row>
    <row r="14" spans="1:12" s="417" customFormat="1" ht="18" customHeight="1" x14ac:dyDescent="0.2">
      <c r="A14" s="415"/>
      <c r="B14" s="567"/>
      <c r="C14" s="1086"/>
      <c r="D14" s="1087" t="s">
        <v>438</v>
      </c>
      <c r="E14" s="1087"/>
      <c r="F14" s="1088">
        <v>315</v>
      </c>
      <c r="G14" s="1089">
        <v>21.472392638036812</v>
      </c>
      <c r="H14" s="1090">
        <v>10108</v>
      </c>
      <c r="I14" s="1091">
        <v>43.744319903059683</v>
      </c>
      <c r="J14" s="1091">
        <v>32.076177285318579</v>
      </c>
      <c r="K14" s="1084"/>
      <c r="L14" s="415"/>
    </row>
    <row r="15" spans="1:12" s="417" customFormat="1" ht="24" customHeight="1" x14ac:dyDescent="0.2">
      <c r="A15" s="415"/>
      <c r="B15" s="567"/>
      <c r="C15" s="1086"/>
      <c r="D15" s="1087" t="s">
        <v>439</v>
      </c>
      <c r="E15" s="1087"/>
      <c r="F15" s="1088">
        <v>218</v>
      </c>
      <c r="G15" s="1089">
        <v>46.581196581196579</v>
      </c>
      <c r="H15" s="1090">
        <v>8257</v>
      </c>
      <c r="I15" s="1091">
        <v>61.426871001339087</v>
      </c>
      <c r="J15" s="1091">
        <v>32.409834080174384</v>
      </c>
      <c r="K15" s="1084"/>
      <c r="L15" s="415"/>
    </row>
    <row r="16" spans="1:12" s="417" customFormat="1" ht="17.25" customHeight="1" x14ac:dyDescent="0.2">
      <c r="A16" s="415"/>
      <c r="B16" s="567"/>
      <c r="C16" s="1086"/>
      <c r="D16" s="1087" t="s">
        <v>394</v>
      </c>
      <c r="E16" s="1087"/>
      <c r="F16" s="1088">
        <v>59</v>
      </c>
      <c r="G16" s="1089">
        <v>65.555555555555557</v>
      </c>
      <c r="H16" s="1090">
        <v>4616</v>
      </c>
      <c r="I16" s="1091">
        <v>69.403097278604719</v>
      </c>
      <c r="J16" s="1091">
        <v>38.040727902946067</v>
      </c>
      <c r="K16" s="1084"/>
      <c r="L16" s="415"/>
    </row>
    <row r="17" spans="1:12" s="417" customFormat="1" ht="17.25" customHeight="1" x14ac:dyDescent="0.2">
      <c r="A17" s="415"/>
      <c r="B17" s="567"/>
      <c r="C17" s="1086"/>
      <c r="D17" s="1087" t="s">
        <v>395</v>
      </c>
      <c r="E17" s="1087"/>
      <c r="F17" s="1088">
        <v>291</v>
      </c>
      <c r="G17" s="1089">
        <v>41.630901287553648</v>
      </c>
      <c r="H17" s="1090">
        <v>13210</v>
      </c>
      <c r="I17" s="1091">
        <v>53.518616051533442</v>
      </c>
      <c r="J17" s="1091">
        <v>26.97411052233161</v>
      </c>
      <c r="K17" s="1084"/>
      <c r="L17" s="415"/>
    </row>
    <row r="18" spans="1:12" s="417" customFormat="1" ht="17.25" customHeight="1" x14ac:dyDescent="0.2">
      <c r="A18" s="415"/>
      <c r="B18" s="567"/>
      <c r="C18" s="1086"/>
      <c r="D18" s="1087" t="s">
        <v>396</v>
      </c>
      <c r="E18" s="1087"/>
      <c r="F18" s="1088">
        <v>471</v>
      </c>
      <c r="G18" s="1089">
        <v>24.685534591194969</v>
      </c>
      <c r="H18" s="1090">
        <v>11013</v>
      </c>
      <c r="I18" s="1091">
        <v>31.24166690306658</v>
      </c>
      <c r="J18" s="1091">
        <v>24.066830109870139</v>
      </c>
      <c r="K18" s="1084"/>
      <c r="L18" s="415"/>
    </row>
    <row r="19" spans="1:12" s="417" customFormat="1" ht="17.25" customHeight="1" x14ac:dyDescent="0.2">
      <c r="A19" s="415"/>
      <c r="B19" s="567"/>
      <c r="C19" s="1086"/>
      <c r="D19" s="1087" t="s">
        <v>440</v>
      </c>
      <c r="E19" s="1087"/>
      <c r="F19" s="1088">
        <v>1363</v>
      </c>
      <c r="G19" s="1089">
        <v>24.369747899159663</v>
      </c>
      <c r="H19" s="1090">
        <v>26553</v>
      </c>
      <c r="I19" s="1091">
        <v>34.632390343154519</v>
      </c>
      <c r="J19" s="1091">
        <v>28.278047678228685</v>
      </c>
      <c r="K19" s="1084"/>
      <c r="L19" s="415"/>
    </row>
    <row r="20" spans="1:12" s="417" customFormat="1" ht="36.75" customHeight="1" x14ac:dyDescent="0.2">
      <c r="A20" s="415"/>
      <c r="B20" s="567"/>
      <c r="C20" s="1086"/>
      <c r="D20" s="1087" t="s">
        <v>441</v>
      </c>
      <c r="E20" s="1087"/>
      <c r="F20" s="1088">
        <v>803</v>
      </c>
      <c r="G20" s="1089">
        <v>30.683989300726022</v>
      </c>
      <c r="H20" s="1090">
        <v>29893</v>
      </c>
      <c r="I20" s="1091">
        <v>45.182207040401444</v>
      </c>
      <c r="J20" s="1091">
        <v>28.998260462315535</v>
      </c>
      <c r="K20" s="1084"/>
      <c r="L20" s="415"/>
    </row>
    <row r="21" spans="1:12" s="417" customFormat="1" ht="23.25" customHeight="1" x14ac:dyDescent="0.2">
      <c r="A21" s="415"/>
      <c r="B21" s="567"/>
      <c r="C21" s="1086"/>
      <c r="D21" s="1087" t="s">
        <v>442</v>
      </c>
      <c r="E21" s="1087"/>
      <c r="F21" s="1088">
        <v>188</v>
      </c>
      <c r="G21" s="1089">
        <v>41.409691629955944</v>
      </c>
      <c r="H21" s="1090">
        <v>21970</v>
      </c>
      <c r="I21" s="1091">
        <v>68.934140754918261</v>
      </c>
      <c r="J21" s="1091">
        <v>41.580109239872449</v>
      </c>
      <c r="K21" s="1084"/>
      <c r="L21" s="415"/>
    </row>
    <row r="22" spans="1:12" s="417" customFormat="1" ht="18" customHeight="1" x14ac:dyDescent="0.2">
      <c r="A22" s="415"/>
      <c r="B22" s="567"/>
      <c r="C22" s="1086"/>
      <c r="D22" s="1092" t="s">
        <v>443</v>
      </c>
      <c r="E22" s="1087"/>
      <c r="F22" s="1088">
        <v>844</v>
      </c>
      <c r="G22" s="1089">
        <v>16.2557781201849</v>
      </c>
      <c r="H22" s="1090">
        <v>18217</v>
      </c>
      <c r="I22" s="1091">
        <v>29.659237068754983</v>
      </c>
      <c r="J22" s="1091">
        <v>24.126145907668956</v>
      </c>
      <c r="K22" s="1084"/>
      <c r="L22" s="415"/>
    </row>
    <row r="23" spans="1:12" s="839" customFormat="1" ht="18" customHeight="1" x14ac:dyDescent="0.2">
      <c r="A23" s="837"/>
      <c r="B23" s="838"/>
      <c r="C23" s="1078" t="s">
        <v>444</v>
      </c>
      <c r="D23" s="1087"/>
      <c r="E23" s="1087"/>
      <c r="F23" s="1093">
        <v>100</v>
      </c>
      <c r="G23" s="1094">
        <v>52.356020942408378</v>
      </c>
      <c r="H23" s="1082">
        <v>5441</v>
      </c>
      <c r="I23" s="1083">
        <v>81.500898741761532</v>
      </c>
      <c r="J23" s="1083">
        <v>31.59639772100698</v>
      </c>
      <c r="K23" s="1084"/>
      <c r="L23" s="837"/>
    </row>
    <row r="24" spans="1:12" s="839" customFormat="1" ht="18" customHeight="1" x14ac:dyDescent="0.2">
      <c r="A24" s="837"/>
      <c r="B24" s="838"/>
      <c r="C24" s="1078" t="s">
        <v>353</v>
      </c>
      <c r="D24" s="1087"/>
      <c r="E24" s="1087"/>
      <c r="F24" s="1093">
        <v>282</v>
      </c>
      <c r="G24" s="1094">
        <v>47.959183673469383</v>
      </c>
      <c r="H24" s="1082">
        <v>11510</v>
      </c>
      <c r="I24" s="1083">
        <v>54.42337699181995</v>
      </c>
      <c r="J24" s="1083">
        <v>26.54526498696794</v>
      </c>
      <c r="K24" s="1084"/>
      <c r="L24" s="837"/>
    </row>
    <row r="25" spans="1:12" s="839" customFormat="1" ht="18" customHeight="1" x14ac:dyDescent="0.2">
      <c r="A25" s="837"/>
      <c r="B25" s="838"/>
      <c r="C25" s="1078" t="s">
        <v>354</v>
      </c>
      <c r="D25" s="1087"/>
      <c r="E25" s="1087"/>
      <c r="F25" s="1093">
        <v>3783</v>
      </c>
      <c r="G25" s="1094">
        <v>15.18362432269717</v>
      </c>
      <c r="H25" s="1082">
        <v>44246</v>
      </c>
      <c r="I25" s="1083">
        <v>22.479639480355846</v>
      </c>
      <c r="J25" s="1083">
        <v>24.274216878361358</v>
      </c>
      <c r="K25" s="1084"/>
      <c r="L25" s="837"/>
    </row>
    <row r="26" spans="1:12" s="839" customFormat="1" ht="18" customHeight="1" x14ac:dyDescent="0.2">
      <c r="A26" s="837"/>
      <c r="B26" s="838"/>
      <c r="C26" s="1095" t="s">
        <v>355</v>
      </c>
      <c r="D26" s="1092"/>
      <c r="E26" s="1092"/>
      <c r="F26" s="1093">
        <v>11492</v>
      </c>
      <c r="G26" s="1094">
        <v>17.153518919322337</v>
      </c>
      <c r="H26" s="1082">
        <v>184933</v>
      </c>
      <c r="I26" s="1083">
        <v>35.554124330715474</v>
      </c>
      <c r="J26" s="1083">
        <v>30.780839547295233</v>
      </c>
      <c r="K26" s="1084"/>
      <c r="L26" s="837"/>
    </row>
    <row r="27" spans="1:12" s="839" customFormat="1" ht="22.5" customHeight="1" x14ac:dyDescent="0.2">
      <c r="A27" s="837"/>
      <c r="B27" s="838"/>
      <c r="C27" s="1096"/>
      <c r="D27" s="1092" t="s">
        <v>445</v>
      </c>
      <c r="E27" s="1092"/>
      <c r="F27" s="1097">
        <v>1932</v>
      </c>
      <c r="G27" s="1098">
        <v>17.463617463617464</v>
      </c>
      <c r="H27" s="1090">
        <v>15893</v>
      </c>
      <c r="I27" s="1091">
        <v>24.055154459731494</v>
      </c>
      <c r="J27" s="1091">
        <v>26.655823318441936</v>
      </c>
      <c r="K27" s="1084"/>
      <c r="L27" s="837"/>
    </row>
    <row r="28" spans="1:12" s="839" customFormat="1" ht="17.25" customHeight="1" x14ac:dyDescent="0.2">
      <c r="A28" s="837"/>
      <c r="B28" s="838"/>
      <c r="C28" s="1096"/>
      <c r="D28" s="1092" t="s">
        <v>446</v>
      </c>
      <c r="E28" s="1092"/>
      <c r="F28" s="1097">
        <v>3909</v>
      </c>
      <c r="G28" s="1098">
        <v>20.720911741319906</v>
      </c>
      <c r="H28" s="1090">
        <v>46035</v>
      </c>
      <c r="I28" s="1091">
        <v>28.231246627091206</v>
      </c>
      <c r="J28" s="1091">
        <v>25.448941023134406</v>
      </c>
      <c r="K28" s="1084"/>
      <c r="L28" s="837"/>
    </row>
    <row r="29" spans="1:12" s="839" customFormat="1" ht="17.25" customHeight="1" x14ac:dyDescent="0.2">
      <c r="A29" s="837"/>
      <c r="B29" s="838"/>
      <c r="C29" s="1096"/>
      <c r="D29" s="1092" t="s">
        <v>447</v>
      </c>
      <c r="E29" s="1092"/>
      <c r="F29" s="1097">
        <v>5651</v>
      </c>
      <c r="G29" s="1098">
        <v>15.24536649850271</v>
      </c>
      <c r="H29" s="1090">
        <v>123005</v>
      </c>
      <c r="I29" s="1091">
        <v>42.268016439184635</v>
      </c>
      <c r="J29" s="1091">
        <v>33.30929637006593</v>
      </c>
      <c r="K29" s="1084"/>
      <c r="L29" s="837"/>
    </row>
    <row r="30" spans="1:12" s="839" customFormat="1" ht="17.25" customHeight="1" x14ac:dyDescent="0.2">
      <c r="A30" s="837"/>
      <c r="B30" s="838"/>
      <c r="C30" s="1095" t="s">
        <v>356</v>
      </c>
      <c r="D30" s="1099"/>
      <c r="E30" s="1099"/>
      <c r="F30" s="1093">
        <v>1856</v>
      </c>
      <c r="G30" s="1094">
        <v>20.751341681574239</v>
      </c>
      <c r="H30" s="1082">
        <v>59926</v>
      </c>
      <c r="I30" s="1083">
        <v>44.786069279922273</v>
      </c>
      <c r="J30" s="1083">
        <v>33.255431699095389</v>
      </c>
      <c r="K30" s="1084"/>
      <c r="L30" s="837"/>
    </row>
    <row r="31" spans="1:12" s="839" customFormat="1" ht="17.25" customHeight="1" x14ac:dyDescent="0.2">
      <c r="A31" s="837"/>
      <c r="B31" s="838"/>
      <c r="C31" s="1095" t="s">
        <v>357</v>
      </c>
      <c r="D31" s="1100"/>
      <c r="E31" s="1100"/>
      <c r="F31" s="1093">
        <v>3343</v>
      </c>
      <c r="G31" s="1094">
        <v>11.150767178118747</v>
      </c>
      <c r="H31" s="1082">
        <v>45847</v>
      </c>
      <c r="I31" s="1083">
        <v>22.708226017355472</v>
      </c>
      <c r="J31" s="1083">
        <v>27.164372805199875</v>
      </c>
      <c r="K31" s="1084"/>
      <c r="L31" s="837"/>
    </row>
    <row r="32" spans="1:12" s="839" customFormat="1" ht="17.25" customHeight="1" x14ac:dyDescent="0.2">
      <c r="A32" s="837"/>
      <c r="B32" s="838"/>
      <c r="C32" s="1095" t="s">
        <v>448</v>
      </c>
      <c r="D32" s="1100"/>
      <c r="E32" s="1100"/>
      <c r="F32" s="1093">
        <v>1018</v>
      </c>
      <c r="G32" s="1094">
        <v>25.399201596806385</v>
      </c>
      <c r="H32" s="1082">
        <v>29639</v>
      </c>
      <c r="I32" s="1083">
        <v>41.03192402469751</v>
      </c>
      <c r="J32" s="1083">
        <v>31.333681973076153</v>
      </c>
      <c r="K32" s="1084"/>
      <c r="L32" s="837"/>
    </row>
    <row r="33" spans="1:18" s="839" customFormat="1" ht="17.25" customHeight="1" x14ac:dyDescent="0.2">
      <c r="A33" s="837"/>
      <c r="B33" s="838"/>
      <c r="C33" s="1095" t="s">
        <v>358</v>
      </c>
      <c r="D33" s="1101"/>
      <c r="E33" s="1101"/>
      <c r="F33" s="1093">
        <v>986</v>
      </c>
      <c r="G33" s="1094">
        <v>31.816715069377217</v>
      </c>
      <c r="H33" s="1082">
        <v>59588</v>
      </c>
      <c r="I33" s="1083">
        <v>75.146287328490715</v>
      </c>
      <c r="J33" s="1083">
        <v>29.250738403705267</v>
      </c>
      <c r="K33" s="1084"/>
      <c r="L33" s="837">
        <v>607</v>
      </c>
    </row>
    <row r="34" spans="1:18" s="839" customFormat="1" ht="17.25" customHeight="1" x14ac:dyDescent="0.2">
      <c r="A34" s="837"/>
      <c r="B34" s="838"/>
      <c r="C34" s="1095" t="s">
        <v>359</v>
      </c>
      <c r="D34" s="1102"/>
      <c r="E34" s="1102"/>
      <c r="F34" s="1093">
        <v>705</v>
      </c>
      <c r="G34" s="1094">
        <v>12.591534202536167</v>
      </c>
      <c r="H34" s="1082">
        <v>3063</v>
      </c>
      <c r="I34" s="1083">
        <v>14.874708624708624</v>
      </c>
      <c r="J34" s="1083">
        <v>26.413320274240935</v>
      </c>
      <c r="K34" s="1084"/>
      <c r="L34" s="837"/>
    </row>
    <row r="35" spans="1:18" s="839" customFormat="1" ht="17.25" customHeight="1" x14ac:dyDescent="0.2">
      <c r="A35" s="837"/>
      <c r="B35" s="838"/>
      <c r="C35" s="1078" t="s">
        <v>449</v>
      </c>
      <c r="D35" s="1103"/>
      <c r="E35" s="1103"/>
      <c r="F35" s="1093">
        <v>5355</v>
      </c>
      <c r="G35" s="1094">
        <v>28.351334180432019</v>
      </c>
      <c r="H35" s="1082">
        <v>43173</v>
      </c>
      <c r="I35" s="1083">
        <v>35.368860852824312</v>
      </c>
      <c r="J35" s="1083">
        <v>32.199939777175665</v>
      </c>
      <c r="K35" s="1084"/>
      <c r="L35" s="837"/>
    </row>
    <row r="36" spans="1:18" s="839" customFormat="1" ht="17.25" customHeight="1" x14ac:dyDescent="0.2">
      <c r="A36" s="837"/>
      <c r="B36" s="838"/>
      <c r="C36" s="1078" t="s">
        <v>450</v>
      </c>
      <c r="D36" s="1104"/>
      <c r="E36" s="1104"/>
      <c r="F36" s="1093">
        <v>1416</v>
      </c>
      <c r="G36" s="1094">
        <v>21.223021582733814</v>
      </c>
      <c r="H36" s="1082">
        <v>67427</v>
      </c>
      <c r="I36" s="1083">
        <v>26.836510103442375</v>
      </c>
      <c r="J36" s="1083">
        <v>29.070283417622026</v>
      </c>
      <c r="K36" s="1084"/>
      <c r="L36" s="837"/>
    </row>
    <row r="37" spans="1:18" s="839" customFormat="1" ht="17.25" customHeight="1" x14ac:dyDescent="0.2">
      <c r="A37" s="837"/>
      <c r="B37" s="838"/>
      <c r="C37" s="1078" t="s">
        <v>451</v>
      </c>
      <c r="D37" s="1105"/>
      <c r="E37" s="1104"/>
      <c r="F37" s="1093">
        <v>175</v>
      </c>
      <c r="G37" s="1094">
        <v>29.36241610738255</v>
      </c>
      <c r="H37" s="1082">
        <v>2812</v>
      </c>
      <c r="I37" s="1083">
        <v>26.202012672381663</v>
      </c>
      <c r="J37" s="1083">
        <v>50.698790896159338</v>
      </c>
      <c r="K37" s="1084"/>
      <c r="L37" s="837"/>
      <c r="M37" s="999"/>
      <c r="N37" s="999"/>
      <c r="O37" s="999"/>
      <c r="P37" s="999"/>
      <c r="Q37" s="999"/>
      <c r="R37" s="999"/>
    </row>
    <row r="38" spans="1:18" s="839" customFormat="1" ht="17.25" customHeight="1" x14ac:dyDescent="0.2">
      <c r="A38" s="837"/>
      <c r="B38" s="838"/>
      <c r="C38" s="1095" t="s">
        <v>360</v>
      </c>
      <c r="D38" s="1087"/>
      <c r="E38" s="1087"/>
      <c r="F38" s="1093">
        <v>912</v>
      </c>
      <c r="G38" s="1094">
        <v>26.327944572748269</v>
      </c>
      <c r="H38" s="1082">
        <v>15326</v>
      </c>
      <c r="I38" s="1083">
        <v>28.541100227196541</v>
      </c>
      <c r="J38" s="1083">
        <v>23.708795510896273</v>
      </c>
      <c r="K38" s="1084"/>
      <c r="L38" s="837"/>
      <c r="M38" s="999"/>
      <c r="N38" s="999"/>
      <c r="O38" s="999"/>
      <c r="P38" s="999"/>
      <c r="Q38" s="999"/>
      <c r="R38" s="999"/>
    </row>
    <row r="39" spans="1:18" s="839" customFormat="1" ht="17.25" customHeight="1" x14ac:dyDescent="0.2">
      <c r="A39" s="837"/>
      <c r="B39" s="838"/>
      <c r="C39" s="1095" t="s">
        <v>361</v>
      </c>
      <c r="D39" s="1087"/>
      <c r="E39" s="1087"/>
      <c r="F39" s="1093">
        <v>3358</v>
      </c>
      <c r="G39" s="1094">
        <v>24.130497269330267</v>
      </c>
      <c r="H39" s="1082">
        <v>78515</v>
      </c>
      <c r="I39" s="1083">
        <v>32.825643426927769</v>
      </c>
      <c r="J39" s="1083">
        <v>23.710195504043696</v>
      </c>
      <c r="K39" s="1084"/>
      <c r="L39" s="837"/>
      <c r="M39" s="999"/>
      <c r="N39" s="999"/>
      <c r="O39" s="999"/>
      <c r="P39" s="999"/>
      <c r="Q39" s="999"/>
      <c r="R39" s="999"/>
    </row>
    <row r="40" spans="1:18" s="839" customFormat="1" ht="17.25" customHeight="1" x14ac:dyDescent="0.2">
      <c r="A40" s="837"/>
      <c r="B40" s="838"/>
      <c r="C40" s="1095" t="s">
        <v>452</v>
      </c>
      <c r="D40" s="1079"/>
      <c r="E40" s="1079"/>
      <c r="F40" s="1093">
        <v>402</v>
      </c>
      <c r="G40" s="1094">
        <v>14.602252088630586</v>
      </c>
      <c r="H40" s="1082">
        <v>4912</v>
      </c>
      <c r="I40" s="1083">
        <v>22.494962447334675</v>
      </c>
      <c r="J40" s="1083">
        <v>21.812092833876253</v>
      </c>
      <c r="K40" s="1084"/>
      <c r="L40" s="837"/>
      <c r="M40" s="999"/>
      <c r="N40" s="999"/>
      <c r="O40" s="999"/>
      <c r="P40" s="999"/>
      <c r="Q40" s="999"/>
      <c r="R40" s="999"/>
    </row>
    <row r="41" spans="1:18" s="839" customFormat="1" ht="17.25" customHeight="1" x14ac:dyDescent="0.2">
      <c r="A41" s="837"/>
      <c r="B41" s="838"/>
      <c r="C41" s="1095" t="s">
        <v>362</v>
      </c>
      <c r="D41" s="1079"/>
      <c r="E41" s="1079"/>
      <c r="F41" s="1093">
        <v>1920</v>
      </c>
      <c r="G41" s="1094">
        <v>15.253833320092159</v>
      </c>
      <c r="H41" s="1082">
        <v>14859</v>
      </c>
      <c r="I41" s="1083">
        <v>21.713525835866264</v>
      </c>
      <c r="J41" s="1083">
        <v>26.275725149740893</v>
      </c>
      <c r="K41" s="1084"/>
      <c r="L41" s="837"/>
      <c r="M41" s="999"/>
      <c r="N41" s="999"/>
      <c r="O41" s="999"/>
      <c r="P41" s="999"/>
      <c r="Q41" s="999"/>
      <c r="R41" s="999"/>
    </row>
    <row r="42" spans="1:18" s="580" customFormat="1" ht="17.25" customHeight="1" x14ac:dyDescent="0.2">
      <c r="A42" s="837"/>
      <c r="B42" s="838"/>
      <c r="C42" s="1095" t="s">
        <v>397</v>
      </c>
      <c r="D42" s="1079"/>
      <c r="E42" s="1079"/>
      <c r="F42" s="1106">
        <v>1</v>
      </c>
      <c r="G42" s="1094">
        <v>7.6923076923076925</v>
      </c>
      <c r="H42" s="1082">
        <v>8</v>
      </c>
      <c r="I42" s="1083">
        <v>8.791208791208792</v>
      </c>
      <c r="J42" s="1083">
        <v>8.625</v>
      </c>
      <c r="K42" s="1084"/>
      <c r="L42" s="837"/>
      <c r="M42" s="1000"/>
      <c r="N42" s="1000"/>
      <c r="O42" s="1000"/>
      <c r="P42" s="1000"/>
      <c r="Q42" s="1000"/>
      <c r="R42" s="1000"/>
    </row>
    <row r="43" spans="1:18" ht="39" customHeight="1" x14ac:dyDescent="0.2">
      <c r="A43" s="403"/>
      <c r="B43" s="466"/>
      <c r="C43" s="1485" t="s">
        <v>453</v>
      </c>
      <c r="D43" s="1485"/>
      <c r="E43" s="1485"/>
      <c r="F43" s="1485"/>
      <c r="G43" s="1485"/>
      <c r="H43" s="1485"/>
      <c r="I43" s="1485"/>
      <c r="J43" s="1485"/>
      <c r="K43" s="1485"/>
      <c r="L43" s="151"/>
      <c r="M43" s="430"/>
      <c r="N43" s="430"/>
      <c r="O43" s="430"/>
      <c r="P43" s="430"/>
      <c r="Q43" s="430"/>
      <c r="R43" s="430"/>
    </row>
    <row r="44" spans="1:18" s="434" customFormat="1" ht="13.5" customHeight="1" x14ac:dyDescent="0.2">
      <c r="A44" s="578"/>
      <c r="B44" s="579"/>
      <c r="C44" s="1107" t="s">
        <v>462</v>
      </c>
      <c r="D44" s="1108"/>
      <c r="E44" s="1108"/>
      <c r="F44" s="1109"/>
      <c r="G44" s="1109"/>
      <c r="H44" s="1109"/>
      <c r="I44" s="1109"/>
      <c r="J44" s="1110"/>
      <c r="K44" s="1108"/>
      <c r="L44" s="578"/>
      <c r="M44" s="584"/>
      <c r="N44" s="584"/>
      <c r="O44" s="584"/>
      <c r="P44" s="584"/>
      <c r="Q44" s="584"/>
      <c r="R44" s="584"/>
    </row>
    <row r="45" spans="1:18" s="434" customFormat="1" ht="13.5" customHeight="1" x14ac:dyDescent="0.2">
      <c r="A45" s="431"/>
      <c r="B45" s="583">
        <v>12</v>
      </c>
      <c r="C45" s="1486">
        <v>43313</v>
      </c>
      <c r="D45" s="1486"/>
      <c r="E45" s="986"/>
      <c r="F45" s="151"/>
      <c r="G45" s="151"/>
      <c r="H45" s="151"/>
      <c r="I45" s="151"/>
      <c r="J45" s="151"/>
      <c r="K45" s="582"/>
      <c r="L45" s="431"/>
      <c r="M45" s="584"/>
      <c r="N45" s="584"/>
      <c r="O45" s="584"/>
      <c r="P45" s="584"/>
      <c r="Q45" s="584"/>
      <c r="R45" s="584"/>
    </row>
    <row r="46" spans="1:18" x14ac:dyDescent="0.2">
      <c r="A46" s="584"/>
      <c r="B46" s="585"/>
      <c r="C46" s="586"/>
      <c r="D46" s="152"/>
      <c r="E46" s="152"/>
      <c r="F46" s="152"/>
      <c r="G46" s="152"/>
      <c r="H46" s="152"/>
      <c r="I46" s="152"/>
      <c r="J46" s="152"/>
      <c r="K46" s="587"/>
      <c r="L46" s="584"/>
      <c r="M46" s="430"/>
      <c r="N46" s="430"/>
      <c r="O46" s="430"/>
      <c r="P46" s="430"/>
      <c r="Q46" s="430"/>
      <c r="R46" s="430"/>
    </row>
    <row r="47" spans="1:18" x14ac:dyDescent="0.2">
      <c r="A47" s="430"/>
      <c r="B47" s="430"/>
      <c r="C47" s="430"/>
      <c r="D47" s="430"/>
      <c r="E47" s="430"/>
      <c r="F47" s="1002"/>
      <c r="G47" s="1002"/>
      <c r="H47" s="1002"/>
      <c r="I47" s="1002"/>
      <c r="J47" s="1003"/>
      <c r="K47" s="1001"/>
      <c r="L47" s="1004"/>
      <c r="M47" s="430"/>
      <c r="N47" s="430"/>
      <c r="O47" s="430"/>
      <c r="P47" s="430"/>
      <c r="Q47" s="430"/>
      <c r="R47" s="430"/>
    </row>
    <row r="48" spans="1:18" x14ac:dyDescent="0.2">
      <c r="J48" s="1001"/>
      <c r="K48" s="1001"/>
      <c r="L48" s="1001"/>
      <c r="M48" s="430"/>
      <c r="N48" s="430"/>
      <c r="O48" s="430"/>
      <c r="P48" s="430"/>
      <c r="Q48" s="430"/>
      <c r="R48" s="430"/>
    </row>
    <row r="49" spans="7:18" x14ac:dyDescent="0.2">
      <c r="J49" s="1001"/>
      <c r="K49" s="1001"/>
      <c r="L49" s="1001"/>
      <c r="M49" s="430"/>
      <c r="N49" s="430"/>
      <c r="O49" s="430"/>
      <c r="P49" s="430"/>
      <c r="Q49" s="430"/>
      <c r="R49" s="430"/>
    </row>
    <row r="50" spans="7:18" x14ac:dyDescent="0.2">
      <c r="J50" s="1001"/>
      <c r="K50" s="1001"/>
      <c r="L50" s="1001"/>
      <c r="M50" s="430"/>
      <c r="N50" s="430"/>
      <c r="O50" s="430"/>
      <c r="P50" s="430"/>
      <c r="Q50" s="430"/>
      <c r="R50" s="430"/>
    </row>
    <row r="51" spans="7:18" x14ac:dyDescent="0.2">
      <c r="J51" s="1001"/>
      <c r="K51" s="1001"/>
      <c r="L51" s="1001"/>
      <c r="M51" s="430"/>
      <c r="N51" s="430"/>
      <c r="O51" s="430"/>
      <c r="P51" s="430"/>
      <c r="Q51" s="430"/>
      <c r="R51" s="430"/>
    </row>
    <row r="52" spans="7:18" x14ac:dyDescent="0.2">
      <c r="J52" s="1001"/>
      <c r="K52" s="1001"/>
      <c r="L52" s="1001"/>
    </row>
    <row r="53" spans="7:18" x14ac:dyDescent="0.2">
      <c r="J53" s="1001"/>
      <c r="K53" s="1001"/>
      <c r="L53" s="1001"/>
    </row>
    <row r="54" spans="7:18" x14ac:dyDescent="0.2">
      <c r="J54" s="1005"/>
      <c r="K54" s="1001"/>
      <c r="L54" s="1001"/>
    </row>
    <row r="55" spans="7:18" x14ac:dyDescent="0.2">
      <c r="J55" s="1001"/>
      <c r="K55" s="1001"/>
      <c r="L55" s="1001"/>
    </row>
    <row r="56" spans="7:18" x14ac:dyDescent="0.2">
      <c r="J56" s="1001"/>
      <c r="K56" s="1001"/>
      <c r="L56" s="1001"/>
    </row>
    <row r="57" spans="7:18" x14ac:dyDescent="0.2">
      <c r="J57" s="1001"/>
      <c r="K57" s="1001"/>
      <c r="L57" s="1001"/>
    </row>
    <row r="58" spans="7:18" x14ac:dyDescent="0.2">
      <c r="J58" s="1001"/>
      <c r="K58" s="1001"/>
      <c r="L58" s="1001"/>
    </row>
    <row r="64" spans="7:18" x14ac:dyDescent="0.2">
      <c r="G64" s="413"/>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BQ78"/>
  <sheetViews>
    <sheetView zoomScaleNormal="100" workbookViewId="0"/>
  </sheetViews>
  <sheetFormatPr defaultRowHeight="12.75" x14ac:dyDescent="0.2"/>
  <cols>
    <col min="1" max="1" width="1" style="173" customWidth="1"/>
    <col min="2" max="2" width="2.42578125" style="173" customWidth="1"/>
    <col min="3" max="3" width="2" style="173" customWidth="1"/>
    <col min="4" max="4" width="21.5703125" style="173" customWidth="1"/>
    <col min="5" max="6" width="8" style="173" customWidth="1"/>
    <col min="7" max="7" width="7.85546875" style="173" customWidth="1"/>
    <col min="8" max="13" width="8.140625" style="173" customWidth="1"/>
    <col min="14" max="14" width="2.5703125" style="173" customWidth="1"/>
    <col min="15" max="15" width="1" style="173" customWidth="1"/>
    <col min="16" max="16" width="7" style="173" bestFit="1" customWidth="1"/>
    <col min="17" max="19" width="9.140625" style="1730"/>
    <col min="20" max="41" width="9.140625" style="173"/>
    <col min="42" max="42" width="22.28515625" style="173" customWidth="1"/>
    <col min="43" max="59" width="9.140625" style="1730"/>
    <col min="60" max="16384" width="9.140625" style="173"/>
  </cols>
  <sheetData>
    <row r="1" spans="1:59" ht="13.5" customHeight="1" x14ac:dyDescent="0.2">
      <c r="A1" s="172"/>
      <c r="B1" s="1487" t="s">
        <v>380</v>
      </c>
      <c r="C1" s="1487"/>
      <c r="D1" s="1487"/>
      <c r="E1" s="1487"/>
      <c r="F1" s="233"/>
      <c r="G1" s="233"/>
      <c r="H1" s="233"/>
      <c r="I1" s="233"/>
      <c r="J1" s="233"/>
      <c r="K1" s="233"/>
      <c r="L1" s="233"/>
      <c r="M1" s="233"/>
      <c r="N1" s="233"/>
      <c r="O1" s="1115"/>
    </row>
    <row r="2" spans="1:59" ht="6" customHeight="1" x14ac:dyDescent="0.2">
      <c r="A2" s="172"/>
      <c r="B2" s="170"/>
      <c r="C2" s="170"/>
      <c r="D2" s="170"/>
      <c r="E2" s="170"/>
      <c r="F2" s="170"/>
      <c r="G2" s="170"/>
      <c r="H2" s="170"/>
      <c r="I2" s="170"/>
      <c r="J2" s="170"/>
      <c r="K2" s="170"/>
      <c r="L2" s="170"/>
      <c r="M2" s="170"/>
      <c r="N2" s="234"/>
      <c r="O2" s="1115"/>
    </row>
    <row r="3" spans="1:59" ht="13.5" customHeight="1" thickBot="1" x14ac:dyDescent="0.25">
      <c r="A3" s="172"/>
      <c r="B3" s="174"/>
      <c r="C3" s="174"/>
      <c r="D3" s="174"/>
      <c r="E3" s="174"/>
      <c r="F3" s="174"/>
      <c r="G3" s="174"/>
      <c r="H3" s="174"/>
      <c r="I3" s="174"/>
      <c r="J3" s="174"/>
      <c r="K3" s="174"/>
      <c r="L3" s="174"/>
      <c r="M3" s="1157" t="s">
        <v>70</v>
      </c>
      <c r="N3" s="235"/>
      <c r="O3" s="1115"/>
      <c r="Q3" s="1734"/>
      <c r="R3" s="1734"/>
      <c r="S3" s="1734"/>
    </row>
    <row r="4" spans="1:59" s="1119" customFormat="1" ht="13.5" customHeight="1" thickBot="1" x14ac:dyDescent="0.25">
      <c r="A4" s="1116"/>
      <c r="B4" s="1117"/>
      <c r="C4" s="1149" t="s">
        <v>492</v>
      </c>
      <c r="D4" s="1150"/>
      <c r="E4" s="1150"/>
      <c r="F4" s="1150"/>
      <c r="G4" s="1150"/>
      <c r="H4" s="1150"/>
      <c r="I4" s="1150"/>
      <c r="J4" s="1150"/>
      <c r="K4" s="1150"/>
      <c r="L4" s="1150"/>
      <c r="M4" s="393"/>
      <c r="N4" s="235"/>
      <c r="O4" s="1118"/>
      <c r="P4" s="173"/>
      <c r="Q4" s="1727"/>
      <c r="R4" s="1727"/>
      <c r="S4" s="1727"/>
      <c r="AQ4" s="1727"/>
      <c r="AR4" s="1727"/>
      <c r="AS4" s="1727"/>
      <c r="AT4" s="1727"/>
      <c r="AU4" s="1727"/>
      <c r="AV4" s="1727"/>
      <c r="AW4" s="1727"/>
      <c r="AX4" s="1727"/>
      <c r="AY4" s="1727"/>
      <c r="AZ4" s="1727"/>
      <c r="BA4" s="1727"/>
      <c r="BB4" s="1727"/>
      <c r="BC4" s="1727"/>
      <c r="BD4" s="1727"/>
      <c r="BE4" s="1727"/>
      <c r="BF4" s="1727"/>
      <c r="BG4" s="1727"/>
    </row>
    <row r="5" spans="1:59" s="1123" customFormat="1" ht="3" customHeight="1" x14ac:dyDescent="0.2">
      <c r="A5" s="1120"/>
      <c r="B5" s="204"/>
      <c r="C5" s="1121"/>
      <c r="D5" s="1121"/>
      <c r="E5" s="1121"/>
      <c r="F5" s="1121"/>
      <c r="G5" s="1121"/>
      <c r="H5" s="1121"/>
      <c r="I5" s="1121"/>
      <c r="J5" s="1121"/>
      <c r="K5" s="1121"/>
      <c r="L5" s="1121"/>
      <c r="M5" s="1121"/>
      <c r="N5" s="235"/>
      <c r="O5" s="1122"/>
      <c r="P5" s="173"/>
      <c r="Q5" s="1728"/>
      <c r="R5" s="1728"/>
      <c r="S5" s="1728"/>
      <c r="AQ5" s="1728"/>
      <c r="AR5" s="1728"/>
      <c r="AS5" s="1728"/>
      <c r="AT5" s="1728"/>
      <c r="AU5" s="1728"/>
      <c r="AV5" s="1728"/>
      <c r="AW5" s="1728"/>
      <c r="AX5" s="1728"/>
      <c r="AY5" s="1728"/>
      <c r="AZ5" s="1728"/>
      <c r="BA5" s="1728"/>
      <c r="BB5" s="1728"/>
      <c r="BC5" s="1728"/>
      <c r="BD5" s="1728"/>
      <c r="BE5" s="1728"/>
      <c r="BF5" s="1728"/>
      <c r="BG5" s="1728"/>
    </row>
    <row r="6" spans="1:59" s="1123" customFormat="1" ht="3" customHeight="1" x14ac:dyDescent="0.2">
      <c r="A6" s="1120"/>
      <c r="B6" s="204"/>
      <c r="C6" s="1124"/>
      <c r="D6" s="1124"/>
      <c r="E6" s="1127"/>
      <c r="F6" s="1127"/>
      <c r="G6" s="1127"/>
      <c r="H6" s="1127"/>
      <c r="I6" s="1127"/>
      <c r="J6" s="1128"/>
      <c r="K6" s="1128"/>
      <c r="L6" s="1128"/>
      <c r="M6" s="1128"/>
      <c r="N6" s="235"/>
      <c r="O6" s="1122"/>
      <c r="P6" s="173"/>
      <c r="Q6" s="1728"/>
      <c r="R6" s="1728"/>
      <c r="S6" s="1728"/>
      <c r="AQ6" s="1728"/>
      <c r="AR6" s="1728"/>
      <c r="AS6" s="1728"/>
      <c r="AT6" s="1728"/>
      <c r="AU6" s="1728"/>
      <c r="AV6" s="1728"/>
      <c r="AW6" s="1728"/>
      <c r="AX6" s="1728"/>
      <c r="AY6" s="1728"/>
      <c r="AZ6" s="1728"/>
      <c r="BA6" s="1728"/>
      <c r="BB6" s="1728"/>
      <c r="BC6" s="1728"/>
      <c r="BD6" s="1728"/>
      <c r="BE6" s="1728"/>
      <c r="BF6" s="1728"/>
      <c r="BG6" s="1728"/>
    </row>
    <row r="7" spans="1:59" s="1123" customFormat="1" ht="13.5" customHeight="1" x14ac:dyDescent="0.2">
      <c r="A7" s="1120"/>
      <c r="B7" s="204"/>
      <c r="C7" s="1124"/>
      <c r="D7" s="1124"/>
      <c r="E7" s="1334">
        <v>2008</v>
      </c>
      <c r="F7" s="1334">
        <v>2009</v>
      </c>
      <c r="G7" s="1334">
        <v>2010</v>
      </c>
      <c r="H7" s="1334">
        <v>2011</v>
      </c>
      <c r="I7" s="1334">
        <v>2012</v>
      </c>
      <c r="J7" s="1334">
        <v>2013</v>
      </c>
      <c r="K7" s="1334">
        <v>2014</v>
      </c>
      <c r="L7" s="1334">
        <v>2015</v>
      </c>
      <c r="M7" s="1334">
        <v>2016</v>
      </c>
      <c r="N7" s="235"/>
      <c r="O7" s="1122"/>
      <c r="P7" s="173"/>
      <c r="Q7" s="1728"/>
      <c r="R7" s="1728"/>
      <c r="S7" s="1735"/>
      <c r="T7" s="1633"/>
      <c r="U7" s="1633"/>
      <c r="V7" s="1633"/>
      <c r="W7" s="1633"/>
      <c r="X7" s="1633"/>
      <c r="Y7" s="1634"/>
      <c r="Z7" s="1634"/>
      <c r="AA7" s="1634"/>
      <c r="AB7" s="1634"/>
      <c r="AC7" s="1634"/>
      <c r="AQ7" s="1728"/>
      <c r="AR7" s="1728"/>
      <c r="AS7" s="1728"/>
      <c r="AT7" s="1728"/>
      <c r="AU7" s="1728"/>
      <c r="AV7" s="1728"/>
      <c r="AW7" s="1728"/>
      <c r="AX7" s="1728"/>
      <c r="AY7" s="1728"/>
      <c r="AZ7" s="1728"/>
      <c r="BA7" s="1728"/>
      <c r="BB7" s="1728"/>
      <c r="BC7" s="1728"/>
      <c r="BD7" s="1728"/>
      <c r="BE7" s="1728"/>
      <c r="BF7" s="1728"/>
      <c r="BG7" s="1728"/>
    </row>
    <row r="8" spans="1:59" s="1123" customFormat="1" ht="3" customHeight="1" x14ac:dyDescent="0.2">
      <c r="A8" s="1120"/>
      <c r="B8" s="204"/>
      <c r="C8" s="1124"/>
      <c r="D8" s="1124"/>
      <c r="E8" s="1125"/>
      <c r="F8" s="1125"/>
      <c r="G8" s="1126"/>
      <c r="H8" s="1126"/>
      <c r="I8" s="1127"/>
      <c r="J8" s="1128"/>
      <c r="K8" s="1128"/>
      <c r="L8" s="1128"/>
      <c r="M8" s="1128"/>
      <c r="N8" s="235"/>
      <c r="O8" s="1122"/>
      <c r="P8" s="173"/>
      <c r="Q8" s="1728"/>
      <c r="R8" s="1728"/>
      <c r="S8" s="1735"/>
      <c r="T8" s="1633"/>
      <c r="U8" s="1633"/>
      <c r="V8" s="1633"/>
      <c r="W8" s="1633"/>
      <c r="X8" s="1633"/>
      <c r="Y8" s="1634"/>
      <c r="Z8" s="1634"/>
      <c r="AA8" s="1634"/>
      <c r="AB8" s="1634"/>
      <c r="AC8" s="1634"/>
      <c r="AQ8" s="1728"/>
      <c r="AR8" s="1728"/>
      <c r="AS8" s="1728"/>
      <c r="AT8" s="1728"/>
      <c r="AU8" s="1728"/>
      <c r="AV8" s="1728"/>
      <c r="AW8" s="1728"/>
      <c r="AX8" s="1728"/>
      <c r="AY8" s="1728"/>
      <c r="AZ8" s="1728"/>
      <c r="BA8" s="1728"/>
      <c r="BB8" s="1728"/>
      <c r="BC8" s="1728"/>
      <c r="BD8" s="1728"/>
      <c r="BE8" s="1728"/>
      <c r="BF8" s="1728"/>
      <c r="BG8" s="1728"/>
    </row>
    <row r="9" spans="1:59" s="1136" customFormat="1" ht="14.25" customHeight="1" x14ac:dyDescent="0.2">
      <c r="A9" s="1129"/>
      <c r="B9" s="1130"/>
      <c r="C9" s="1131" t="s">
        <v>383</v>
      </c>
      <c r="D9" s="1132"/>
      <c r="E9" s="1133">
        <v>343663</v>
      </c>
      <c r="F9" s="1133">
        <v>336378</v>
      </c>
      <c r="G9" s="1133">
        <v>283311</v>
      </c>
      <c r="H9" s="1133">
        <v>281015</v>
      </c>
      <c r="I9" s="1133">
        <v>268026</v>
      </c>
      <c r="J9" s="1133">
        <v>265860</v>
      </c>
      <c r="K9" s="1133">
        <v>270181</v>
      </c>
      <c r="L9" s="1133">
        <v>273060</v>
      </c>
      <c r="M9" s="1133">
        <v>276332</v>
      </c>
      <c r="N9" s="1134"/>
      <c r="O9" s="1135"/>
      <c r="P9" s="1123"/>
      <c r="Q9" s="1635"/>
      <c r="R9" s="1635"/>
      <c r="S9" s="1635"/>
      <c r="T9" s="1635"/>
      <c r="U9" s="1635"/>
      <c r="V9" s="1635"/>
      <c r="W9" s="1635"/>
      <c r="X9" s="1635"/>
      <c r="Y9" s="1635"/>
      <c r="Z9" s="1635"/>
      <c r="AA9" s="1635"/>
      <c r="AB9" s="1635"/>
      <c r="AC9" s="1635"/>
      <c r="AD9" s="1123"/>
      <c r="AE9" s="1123"/>
      <c r="AF9" s="1123"/>
      <c r="AG9" s="1123"/>
      <c r="AH9" s="1123"/>
      <c r="AI9" s="1123"/>
      <c r="AJ9" s="1123"/>
      <c r="AK9" s="1123"/>
      <c r="AL9" s="1123"/>
      <c r="AM9" s="1123"/>
      <c r="AN9" s="1123"/>
      <c r="AO9" s="1123"/>
      <c r="AP9" s="1123"/>
      <c r="AQ9" s="1728"/>
      <c r="AR9" s="1729"/>
      <c r="AS9" s="1729"/>
      <c r="AT9" s="1729"/>
      <c r="AU9" s="1729"/>
      <c r="AV9" s="1729"/>
      <c r="AW9" s="1729"/>
      <c r="AX9" s="1729"/>
      <c r="AY9" s="1729"/>
      <c r="AZ9" s="1729"/>
      <c r="BA9" s="1729"/>
      <c r="BB9" s="1729"/>
      <c r="BC9" s="1729"/>
      <c r="BD9" s="1729"/>
      <c r="BE9" s="1729"/>
      <c r="BF9" s="1729"/>
      <c r="BG9" s="1729"/>
    </row>
    <row r="10" spans="1:59" s="1136" customFormat="1" ht="14.25" customHeight="1" x14ac:dyDescent="0.2">
      <c r="A10" s="1129"/>
      <c r="B10" s="1130"/>
      <c r="C10" s="1131" t="s">
        <v>384</v>
      </c>
      <c r="D10" s="1132"/>
      <c r="E10" s="1133">
        <v>400210</v>
      </c>
      <c r="F10" s="1133">
        <v>390129</v>
      </c>
      <c r="G10" s="1133">
        <v>337570</v>
      </c>
      <c r="H10" s="1133">
        <v>334499</v>
      </c>
      <c r="I10" s="1133">
        <v>319177</v>
      </c>
      <c r="J10" s="1133">
        <v>315112</v>
      </c>
      <c r="K10" s="1133">
        <v>318886</v>
      </c>
      <c r="L10" s="1133">
        <v>321500</v>
      </c>
      <c r="M10" s="1133">
        <v>324933</v>
      </c>
      <c r="N10" s="1137"/>
      <c r="O10" s="1135"/>
      <c r="P10" s="1123"/>
      <c r="Q10" s="1635"/>
      <c r="R10" s="1635"/>
      <c r="S10" s="1635"/>
      <c r="T10" s="1635"/>
      <c r="U10" s="1635"/>
      <c r="V10" s="1635"/>
      <c r="W10" s="1635"/>
      <c r="X10" s="1635"/>
      <c r="Y10" s="1635"/>
      <c r="Z10" s="1635"/>
      <c r="AA10" s="1635"/>
      <c r="AB10" s="1635"/>
      <c r="AC10" s="1635"/>
      <c r="AD10" s="1123"/>
      <c r="AE10" s="1123"/>
      <c r="AF10" s="1123"/>
      <c r="AG10" s="1123"/>
      <c r="AH10" s="1123"/>
      <c r="AI10" s="1123"/>
      <c r="AJ10" s="1123"/>
      <c r="AK10" s="1123"/>
      <c r="AL10" s="1123"/>
      <c r="AM10" s="1123"/>
      <c r="AN10" s="1123"/>
      <c r="AO10" s="1123"/>
      <c r="AP10" s="1123"/>
      <c r="AQ10" s="1728"/>
      <c r="AR10" s="1729"/>
      <c r="AS10" s="1729"/>
      <c r="AT10" s="1729"/>
      <c r="AU10" s="1729"/>
      <c r="AV10" s="1729"/>
      <c r="AW10" s="1729"/>
      <c r="AX10" s="1729"/>
      <c r="AY10" s="1729"/>
      <c r="AZ10" s="1729"/>
      <c r="BA10" s="1729"/>
      <c r="BB10" s="1729"/>
      <c r="BC10" s="1729"/>
      <c r="BD10" s="1729"/>
      <c r="BE10" s="1729"/>
      <c r="BF10" s="1729"/>
      <c r="BG10" s="1729"/>
    </row>
    <row r="11" spans="1:59" s="1136" customFormat="1" ht="14.25" customHeight="1" x14ac:dyDescent="0.2">
      <c r="A11" s="1129"/>
      <c r="B11" s="1130"/>
      <c r="C11" s="1131" t="s">
        <v>493</v>
      </c>
      <c r="D11" s="1132"/>
      <c r="E11" s="1133">
        <v>3138017</v>
      </c>
      <c r="F11" s="1133">
        <v>2998781</v>
      </c>
      <c r="G11" s="1133">
        <v>2779077</v>
      </c>
      <c r="H11" s="1133">
        <v>2735237</v>
      </c>
      <c r="I11" s="1133">
        <v>2559732</v>
      </c>
      <c r="J11" s="1133">
        <v>2555676</v>
      </c>
      <c r="K11" s="1133">
        <v>2636881</v>
      </c>
      <c r="L11" s="1133">
        <v>2716011</v>
      </c>
      <c r="M11" s="1133">
        <v>2819978</v>
      </c>
      <c r="N11" s="1137"/>
      <c r="O11" s="1135"/>
      <c r="P11" s="1636"/>
      <c r="Q11" s="1635"/>
      <c r="R11" s="1635"/>
      <c r="S11" s="1635"/>
      <c r="T11" s="1635"/>
      <c r="U11" s="1635"/>
      <c r="V11" s="1635"/>
      <c r="W11" s="1635"/>
      <c r="X11" s="1635"/>
      <c r="Y11" s="1635"/>
      <c r="Z11" s="1635"/>
      <c r="AA11" s="1635"/>
      <c r="AB11" s="1635"/>
      <c r="AC11" s="1635"/>
      <c r="AD11" s="1636"/>
      <c r="AE11" s="1636"/>
      <c r="AF11" s="1636"/>
      <c r="AG11" s="1636"/>
      <c r="AH11" s="1636"/>
      <c r="AI11" s="1636"/>
      <c r="AJ11" s="1636"/>
      <c r="AK11" s="1636"/>
      <c r="AL11" s="1636"/>
      <c r="AM11" s="1636"/>
      <c r="AN11" s="1636"/>
      <c r="AO11" s="1636"/>
      <c r="AP11" s="1636"/>
      <c r="AQ11" s="1742"/>
      <c r="AR11" s="1729"/>
      <c r="AS11" s="1729"/>
      <c r="AT11" s="1729"/>
      <c r="AU11" s="1729"/>
      <c r="AV11" s="1729"/>
      <c r="AW11" s="1729"/>
      <c r="AX11" s="1729"/>
      <c r="AY11" s="1729"/>
      <c r="AZ11" s="1729"/>
      <c r="BA11" s="1729"/>
      <c r="BB11" s="1729"/>
      <c r="BC11" s="1729"/>
      <c r="BD11" s="1729"/>
      <c r="BE11" s="1729"/>
      <c r="BF11" s="1729"/>
      <c r="BG11" s="1729"/>
    </row>
    <row r="12" spans="1:59" s="1136" customFormat="1" ht="14.25" customHeight="1" x14ac:dyDescent="0.2">
      <c r="A12" s="1129"/>
      <c r="B12" s="1130"/>
      <c r="C12" s="1131" t="s">
        <v>494</v>
      </c>
      <c r="D12" s="1132"/>
      <c r="E12" s="1133">
        <v>2894365</v>
      </c>
      <c r="F12" s="1133">
        <v>2759400</v>
      </c>
      <c r="G12" s="1133">
        <v>2599509</v>
      </c>
      <c r="H12" s="1133">
        <v>2553741</v>
      </c>
      <c r="I12" s="1133">
        <v>2387386</v>
      </c>
      <c r="J12" s="1133">
        <v>2384121</v>
      </c>
      <c r="K12" s="1133">
        <v>2458163</v>
      </c>
      <c r="L12" s="1133">
        <v>2537653</v>
      </c>
      <c r="M12" s="1133">
        <v>2641919</v>
      </c>
      <c r="N12" s="1137"/>
      <c r="O12" s="1135"/>
      <c r="P12" s="1636"/>
      <c r="Q12" s="1635"/>
      <c r="R12" s="1635"/>
      <c r="S12" s="1635"/>
      <c r="T12" s="1635"/>
      <c r="U12" s="1635"/>
      <c r="V12" s="1635"/>
      <c r="W12" s="1635"/>
      <c r="X12" s="1635"/>
      <c r="Y12" s="1635"/>
      <c r="Z12" s="1635"/>
      <c r="AA12" s="1635"/>
      <c r="AB12" s="1635"/>
      <c r="AC12" s="1635"/>
      <c r="AD12" s="1636"/>
      <c r="AE12" s="1636"/>
      <c r="AF12" s="1636"/>
      <c r="AG12" s="1636"/>
      <c r="AH12" s="1636"/>
      <c r="AI12" s="1636"/>
      <c r="AJ12" s="1636"/>
      <c r="AK12" s="1636"/>
      <c r="AL12" s="1636"/>
      <c r="AM12" s="1636"/>
      <c r="AN12" s="1636"/>
      <c r="AO12" s="1636"/>
      <c r="AP12" s="1636"/>
      <c r="AQ12" s="1742"/>
      <c r="AR12" s="1729"/>
      <c r="AS12" s="1729"/>
      <c r="AT12" s="1729"/>
      <c r="AU12" s="1729"/>
      <c r="AV12" s="1729"/>
      <c r="AW12" s="1729"/>
      <c r="AX12" s="1729"/>
      <c r="AY12" s="1729"/>
      <c r="AZ12" s="1729"/>
      <c r="BA12" s="1729"/>
      <c r="BB12" s="1729"/>
      <c r="BC12" s="1729"/>
      <c r="BD12" s="1729"/>
      <c r="BE12" s="1729"/>
      <c r="BF12" s="1729"/>
      <c r="BG12" s="1729"/>
    </row>
    <row r="13" spans="1:59" s="1162" customFormat="1" ht="15" customHeight="1" x14ac:dyDescent="0.2">
      <c r="A13" s="1158"/>
      <c r="B13" s="1159"/>
      <c r="C13" s="1131" t="s">
        <v>503</v>
      </c>
      <c r="D13" s="1132"/>
      <c r="E13" s="1161"/>
      <c r="F13" s="1161"/>
      <c r="G13" s="1161"/>
      <c r="H13" s="1161"/>
      <c r="I13" s="1161"/>
      <c r="J13" s="1161"/>
      <c r="K13" s="1161"/>
      <c r="L13" s="1161"/>
      <c r="M13" s="1161"/>
      <c r="N13" s="1138"/>
      <c r="O13" s="1160"/>
      <c r="P13" s="1636"/>
      <c r="Q13" s="1635"/>
      <c r="R13" s="1635"/>
      <c r="S13" s="1635"/>
      <c r="T13" s="1635"/>
      <c r="U13" s="1635"/>
      <c r="V13" s="1635"/>
      <c r="W13" s="1635"/>
      <c r="X13" s="1635"/>
      <c r="Y13" s="1635"/>
      <c r="Z13" s="1635"/>
      <c r="AA13" s="1635"/>
      <c r="AB13" s="1635"/>
      <c r="AC13" s="1635"/>
      <c r="AD13" s="1636"/>
      <c r="AE13" s="1636"/>
      <c r="AF13" s="1636"/>
      <c r="AG13" s="1636"/>
      <c r="AH13" s="1636"/>
      <c r="AI13" s="1636"/>
      <c r="AJ13" s="1636"/>
      <c r="AK13" s="1636"/>
      <c r="AL13" s="1636"/>
      <c r="AM13" s="1636"/>
      <c r="AN13" s="1636"/>
      <c r="AO13" s="1636"/>
      <c r="AP13" s="1636"/>
      <c r="AQ13" s="1742"/>
      <c r="AR13" s="1664"/>
      <c r="AS13" s="1664"/>
      <c r="AT13" s="1664"/>
      <c r="AU13" s="1664"/>
      <c r="AV13" s="1664"/>
      <c r="AW13" s="1664"/>
      <c r="AX13" s="1664"/>
      <c r="AY13" s="1664"/>
      <c r="AZ13" s="1664"/>
      <c r="BA13" s="1664"/>
      <c r="BB13" s="1664"/>
      <c r="BC13" s="1664"/>
      <c r="BD13" s="1664"/>
      <c r="BE13" s="1664"/>
      <c r="BF13" s="1664"/>
      <c r="BG13" s="1664"/>
    </row>
    <row r="14" spans="1:59" s="1162" customFormat="1" ht="13.5" customHeight="1" x14ac:dyDescent="0.2">
      <c r="A14" s="1158"/>
      <c r="B14" s="1159"/>
      <c r="C14" s="1160"/>
      <c r="D14" s="1163" t="s">
        <v>504</v>
      </c>
      <c r="E14" s="1161">
        <v>846.1337237422581</v>
      </c>
      <c r="F14" s="1161">
        <v>870.33975224698497</v>
      </c>
      <c r="G14" s="1161">
        <v>900.03881579759502</v>
      </c>
      <c r="H14" s="1161">
        <v>906.10728754671709</v>
      </c>
      <c r="I14" s="1161">
        <v>915.01247006081212</v>
      </c>
      <c r="J14" s="1161">
        <v>912.18298170177309</v>
      </c>
      <c r="K14" s="1161">
        <v>909.49144915721399</v>
      </c>
      <c r="L14" s="1161">
        <v>913.92544791377406</v>
      </c>
      <c r="M14" s="1161">
        <v>924.9392153090821</v>
      </c>
      <c r="N14" s="1137"/>
      <c r="O14" s="1160"/>
      <c r="P14" s="1636"/>
      <c r="Q14" s="1635"/>
      <c r="R14" s="1635"/>
      <c r="S14" s="1635"/>
      <c r="T14" s="1635"/>
      <c r="U14" s="1635"/>
      <c r="V14" s="1635"/>
      <c r="W14" s="1635"/>
      <c r="X14" s="1635"/>
      <c r="Y14" s="1635"/>
      <c r="Z14" s="1635"/>
      <c r="AA14" s="1635"/>
      <c r="AB14" s="1635"/>
      <c r="AC14" s="1635"/>
      <c r="AD14" s="1636"/>
      <c r="AE14" s="1636"/>
      <c r="AF14" s="1636"/>
      <c r="AG14" s="1636"/>
      <c r="AH14" s="1636"/>
      <c r="AI14" s="1636"/>
      <c r="AJ14" s="1636"/>
      <c r="AK14" s="1636"/>
      <c r="AL14" s="1636"/>
      <c r="AM14" s="1636"/>
      <c r="AN14" s="1636"/>
      <c r="AO14" s="1636"/>
      <c r="AP14" s="1636"/>
      <c r="AQ14" s="1742"/>
      <c r="AR14" s="1664"/>
      <c r="AS14" s="1664"/>
      <c r="AT14" s="1664"/>
      <c r="AU14" s="1664"/>
      <c r="AV14" s="1664"/>
      <c r="AW14" s="1664"/>
      <c r="AX14" s="1664"/>
      <c r="AY14" s="1664"/>
      <c r="AZ14" s="1664"/>
      <c r="BA14" s="1664"/>
      <c r="BB14" s="1664"/>
      <c r="BC14" s="1664"/>
      <c r="BD14" s="1664"/>
      <c r="BE14" s="1664"/>
      <c r="BF14" s="1664"/>
      <c r="BG14" s="1664"/>
    </row>
    <row r="15" spans="1:59" s="1162" customFormat="1" ht="12" customHeight="1" x14ac:dyDescent="0.2">
      <c r="A15" s="1158"/>
      <c r="B15" s="1159"/>
      <c r="C15" s="1160"/>
      <c r="D15" s="1637" t="s">
        <v>390</v>
      </c>
      <c r="E15" s="1161">
        <v>920.05051352871101</v>
      </c>
      <c r="F15" s="1161">
        <v>943.94497678600203</v>
      </c>
      <c r="G15" s="1161">
        <v>977.55570030800004</v>
      </c>
      <c r="H15" s="1161">
        <v>985.22802549054211</v>
      </c>
      <c r="I15" s="1161">
        <v>999.85354294571812</v>
      </c>
      <c r="J15" s="1161">
        <v>993.79266174939096</v>
      </c>
      <c r="K15" s="1161">
        <v>985.0215081163841</v>
      </c>
      <c r="L15" s="1161">
        <v>990.04668016967901</v>
      </c>
      <c r="M15" s="1161">
        <v>997.37861815735698</v>
      </c>
      <c r="N15" s="1137"/>
      <c r="O15" s="1160"/>
      <c r="Q15" s="1635"/>
      <c r="R15" s="1635"/>
      <c r="S15" s="1635"/>
      <c r="T15" s="1635"/>
      <c r="U15" s="1635"/>
      <c r="V15" s="1635"/>
      <c r="W15" s="1635"/>
      <c r="X15" s="1635"/>
      <c r="Y15" s="1635"/>
      <c r="Z15" s="1635"/>
      <c r="AA15" s="1635"/>
      <c r="AB15" s="1635"/>
      <c r="AC15" s="1635"/>
      <c r="AQ15" s="1664"/>
      <c r="AR15" s="1664"/>
      <c r="AS15" s="1664"/>
      <c r="AT15" s="1664"/>
      <c r="AU15" s="1664"/>
      <c r="AV15" s="1664"/>
      <c r="AW15" s="1664"/>
      <c r="AX15" s="1664"/>
      <c r="AY15" s="1664"/>
      <c r="AZ15" s="1664"/>
      <c r="BA15" s="1664"/>
      <c r="BB15" s="1664"/>
      <c r="BC15" s="1664"/>
      <c r="BD15" s="1664"/>
      <c r="BE15" s="1664"/>
      <c r="BF15" s="1664"/>
      <c r="BG15" s="1664"/>
    </row>
    <row r="16" spans="1:59" s="1162" customFormat="1" ht="12" customHeight="1" x14ac:dyDescent="0.2">
      <c r="A16" s="1158"/>
      <c r="B16" s="1159"/>
      <c r="C16" s="1160"/>
      <c r="D16" s="1637" t="s">
        <v>391</v>
      </c>
      <c r="E16" s="1161">
        <v>749.7347664562111</v>
      </c>
      <c r="F16" s="1161">
        <v>775.50184381051599</v>
      </c>
      <c r="G16" s="1161">
        <v>801.81028727640103</v>
      </c>
      <c r="H16" s="1161">
        <v>808.37025244079109</v>
      </c>
      <c r="I16" s="1161">
        <v>814.53727639534998</v>
      </c>
      <c r="J16" s="1161">
        <v>816.21122210111105</v>
      </c>
      <c r="K16" s="1161">
        <v>820.25300466774809</v>
      </c>
      <c r="L16" s="1161">
        <v>824.99170229471508</v>
      </c>
      <c r="M16" s="1161">
        <v>840.26183463405107</v>
      </c>
      <c r="N16" s="1137"/>
      <c r="O16" s="1160"/>
      <c r="P16" s="1636"/>
      <c r="Q16" s="1635"/>
      <c r="R16" s="1635"/>
      <c r="S16" s="1635"/>
      <c r="T16" s="1635"/>
      <c r="U16" s="1635"/>
      <c r="V16" s="1635"/>
      <c r="W16" s="1635"/>
      <c r="X16" s="1635"/>
      <c r="Y16" s="1635"/>
      <c r="Z16" s="1635"/>
      <c r="AA16" s="1635"/>
      <c r="AB16" s="1635"/>
      <c r="AC16" s="1635"/>
      <c r="AD16" s="1636"/>
      <c r="AE16" s="1636"/>
      <c r="AF16" s="1636"/>
      <c r="AG16" s="1636"/>
      <c r="AH16" s="1636"/>
      <c r="AI16" s="1636"/>
      <c r="AJ16" s="1636"/>
      <c r="AK16" s="1636"/>
      <c r="AL16" s="1636"/>
      <c r="AM16" s="1636"/>
      <c r="AN16" s="1636"/>
      <c r="AO16" s="1636"/>
      <c r="AP16" s="1636"/>
      <c r="AQ16" s="1742"/>
      <c r="AR16" s="1664"/>
      <c r="AS16" s="1664"/>
      <c r="AT16" s="1664"/>
      <c r="AU16" s="1664"/>
      <c r="AV16" s="1664"/>
      <c r="AW16" s="1664"/>
      <c r="AX16" s="1664"/>
      <c r="AY16" s="1664"/>
      <c r="AZ16" s="1664"/>
      <c r="BA16" s="1664"/>
      <c r="BB16" s="1664"/>
      <c r="BC16" s="1664"/>
      <c r="BD16" s="1664"/>
      <c r="BE16" s="1664"/>
      <c r="BF16" s="1664"/>
      <c r="BG16" s="1664"/>
    </row>
    <row r="17" spans="1:69" s="1162" customFormat="1" ht="15" customHeight="1" x14ac:dyDescent="0.2">
      <c r="A17" s="1158"/>
      <c r="B17" s="1159"/>
      <c r="C17" s="1163"/>
      <c r="D17" s="1163" t="s">
        <v>505</v>
      </c>
      <c r="E17" s="1161">
        <v>600</v>
      </c>
      <c r="F17" s="1161">
        <v>615.5</v>
      </c>
      <c r="G17" s="1161">
        <v>634</v>
      </c>
      <c r="H17" s="1161">
        <v>641.92999999999995</v>
      </c>
      <c r="I17" s="1161">
        <v>641.92999999999995</v>
      </c>
      <c r="J17" s="1161">
        <v>641.92999999999995</v>
      </c>
      <c r="K17" s="1161">
        <v>641.92999999999995</v>
      </c>
      <c r="L17" s="1161">
        <v>650</v>
      </c>
      <c r="M17" s="1161">
        <v>650</v>
      </c>
      <c r="N17" s="1137"/>
      <c r="O17" s="1160"/>
      <c r="P17" s="1636"/>
      <c r="Q17" s="1635"/>
      <c r="R17" s="1635"/>
      <c r="S17" s="1635"/>
      <c r="T17" s="1635"/>
      <c r="U17" s="1635"/>
      <c r="V17" s="1635"/>
      <c r="W17" s="1635"/>
      <c r="X17" s="1635"/>
      <c r="Y17" s="1635"/>
      <c r="Z17" s="1635"/>
      <c r="AA17" s="1635"/>
      <c r="AB17" s="1635"/>
      <c r="AC17" s="1635"/>
      <c r="AD17" s="1636"/>
      <c r="AE17" s="1636"/>
      <c r="AF17" s="1636"/>
      <c r="AG17" s="1636"/>
      <c r="AH17" s="1636"/>
      <c r="AI17" s="1636"/>
      <c r="AJ17" s="1636"/>
      <c r="AK17" s="1636"/>
      <c r="AL17" s="1636"/>
      <c r="AM17" s="1636"/>
      <c r="AN17" s="1636"/>
      <c r="AO17" s="1636"/>
      <c r="AP17" s="1636"/>
      <c r="AQ17" s="1742"/>
      <c r="AR17" s="1664"/>
      <c r="AS17" s="1664"/>
      <c r="AT17" s="1664"/>
      <c r="AU17" s="1664"/>
      <c r="AV17" s="1664"/>
      <c r="AW17" s="1664"/>
      <c r="AX17" s="1664"/>
      <c r="AY17" s="1664"/>
      <c r="AZ17" s="1664"/>
      <c r="BA17" s="1664"/>
      <c r="BB17" s="1664"/>
      <c r="BC17" s="1664"/>
      <c r="BD17" s="1664"/>
      <c r="BE17" s="1664"/>
      <c r="BF17" s="1664"/>
      <c r="BG17" s="1664"/>
    </row>
    <row r="18" spans="1:69" s="1162" customFormat="1" ht="15" customHeight="1" x14ac:dyDescent="0.2">
      <c r="A18" s="1158"/>
      <c r="B18" s="1159"/>
      <c r="C18" s="1164" t="s">
        <v>506</v>
      </c>
      <c r="D18" s="1132"/>
      <c r="E18" s="1161"/>
      <c r="F18" s="1161"/>
      <c r="G18" s="1161"/>
      <c r="H18" s="1161"/>
      <c r="I18" s="1161"/>
      <c r="J18" s="1161"/>
      <c r="K18" s="1161"/>
      <c r="L18" s="1161"/>
      <c r="M18" s="1161"/>
      <c r="N18" s="1138"/>
      <c r="O18" s="1160"/>
      <c r="P18" s="1136"/>
      <c r="Q18" s="1635"/>
      <c r="R18" s="1635"/>
      <c r="S18" s="1635"/>
      <c r="T18" s="1635"/>
      <c r="U18" s="1635"/>
      <c r="V18" s="1635"/>
      <c r="W18" s="1635"/>
      <c r="X18" s="1635"/>
      <c r="Y18" s="1635"/>
      <c r="Z18" s="1635"/>
      <c r="AA18" s="1635"/>
      <c r="AB18" s="1635"/>
      <c r="AC18" s="1635"/>
      <c r="AD18" s="1136"/>
      <c r="AE18" s="1136"/>
      <c r="AF18" s="1136"/>
      <c r="AG18" s="1136"/>
      <c r="AH18" s="1136"/>
      <c r="AI18" s="1136"/>
      <c r="AJ18" s="1136"/>
      <c r="AK18" s="1136"/>
      <c r="AL18" s="1136"/>
      <c r="AM18" s="1136"/>
      <c r="AN18" s="1136"/>
      <c r="AO18" s="1136"/>
      <c r="AP18" s="1136"/>
      <c r="AQ18" s="1729"/>
      <c r="AR18" s="1664"/>
      <c r="AS18" s="1664"/>
      <c r="AT18" s="1664"/>
      <c r="AU18" s="1664"/>
      <c r="AV18" s="1664"/>
      <c r="AW18" s="1664"/>
      <c r="AX18" s="1664"/>
      <c r="AY18" s="1664"/>
      <c r="AZ18" s="1664"/>
      <c r="BA18" s="1664"/>
      <c r="BB18" s="1664"/>
      <c r="BC18" s="1664"/>
      <c r="BD18" s="1664"/>
      <c r="BE18" s="1664"/>
      <c r="BF18" s="1664"/>
      <c r="BG18" s="1664"/>
    </row>
    <row r="19" spans="1:69" s="1136" customFormat="1" ht="13.5" customHeight="1" x14ac:dyDescent="0.2">
      <c r="A19" s="1129"/>
      <c r="B19" s="1130"/>
      <c r="C19" s="1135"/>
      <c r="D19" s="1163" t="s">
        <v>507</v>
      </c>
      <c r="E19" s="1161">
        <v>1010.3760072203901</v>
      </c>
      <c r="F19" s="1161">
        <v>1036.4416794790202</v>
      </c>
      <c r="G19" s="1161">
        <v>1076.2614484440001</v>
      </c>
      <c r="H19" s="1161">
        <v>1084.5540077386001</v>
      </c>
      <c r="I19" s="1161">
        <v>1095.58619281857</v>
      </c>
      <c r="J19" s="1161">
        <v>1093.8178723953499</v>
      </c>
      <c r="K19" s="1161">
        <v>1093.20854089105</v>
      </c>
      <c r="L19" s="1161">
        <v>1096.65734127991</v>
      </c>
      <c r="M19" s="1165">
        <v>1107.85636561875</v>
      </c>
      <c r="N19" s="1137"/>
      <c r="O19" s="1135"/>
      <c r="P19" s="1636"/>
      <c r="Q19" s="1635"/>
      <c r="R19" s="1635"/>
      <c r="S19" s="1635"/>
      <c r="T19" s="1635"/>
      <c r="U19" s="1635"/>
      <c r="V19" s="1635"/>
      <c r="W19" s="1635"/>
      <c r="X19" s="1635"/>
      <c r="Y19" s="1635"/>
      <c r="Z19" s="1635"/>
      <c r="AA19" s="1635"/>
      <c r="AB19" s="1635"/>
      <c r="AC19" s="1635"/>
      <c r="AD19" s="1636"/>
      <c r="AE19" s="1636"/>
      <c r="AF19" s="1636"/>
      <c r="AG19" s="1636"/>
      <c r="AH19" s="1636"/>
      <c r="AI19" s="1636"/>
      <c r="AJ19" s="1636"/>
      <c r="AK19" s="1636"/>
      <c r="AL19" s="1636"/>
      <c r="AM19" s="1636"/>
      <c r="AN19" s="1636"/>
      <c r="AO19" s="1636"/>
      <c r="AP19" s="1636"/>
      <c r="AQ19" s="1742"/>
      <c r="AR19" s="1729"/>
      <c r="AS19" s="1729"/>
      <c r="AT19" s="1729"/>
      <c r="AU19" s="1729"/>
      <c r="AV19" s="1729"/>
      <c r="AW19" s="1729"/>
      <c r="AX19" s="1729"/>
      <c r="AY19" s="1729"/>
      <c r="AZ19" s="1729"/>
      <c r="BA19" s="1729"/>
      <c r="BB19" s="1729"/>
      <c r="BC19" s="1729"/>
      <c r="BD19" s="1729"/>
      <c r="BE19" s="1729"/>
      <c r="BF19" s="1729"/>
      <c r="BG19" s="1729"/>
    </row>
    <row r="20" spans="1:69" s="1136" customFormat="1" ht="12" customHeight="1" x14ac:dyDescent="0.2">
      <c r="A20" s="1129"/>
      <c r="B20" s="1130"/>
      <c r="C20" s="1135"/>
      <c r="D20" s="1637" t="s">
        <v>390</v>
      </c>
      <c r="E20" s="1161">
        <v>1115.4109811926901</v>
      </c>
      <c r="F20" s="1161">
        <v>1141.5374774492002</v>
      </c>
      <c r="G20" s="1161">
        <v>1185.6883378426201</v>
      </c>
      <c r="H20" s="1161">
        <v>1196.1606364646002</v>
      </c>
      <c r="I20" s="1161">
        <v>1213.0207353340002</v>
      </c>
      <c r="J20" s="1161">
        <v>1209.2112926836</v>
      </c>
      <c r="K20" s="1161">
        <v>1203.3163954215399</v>
      </c>
      <c r="L20" s="1161">
        <v>1207.7620848918802</v>
      </c>
      <c r="M20" s="1165">
        <v>1215.1073571470499</v>
      </c>
      <c r="N20" s="1137"/>
      <c r="O20" s="1135"/>
      <c r="P20" s="1636"/>
      <c r="Q20" s="1635"/>
      <c r="R20" s="1635"/>
      <c r="S20" s="1635"/>
      <c r="T20" s="1635"/>
      <c r="U20" s="1635"/>
      <c r="V20" s="1635"/>
      <c r="W20" s="1635"/>
      <c r="X20" s="1635"/>
      <c r="Y20" s="1635"/>
      <c r="Z20" s="1635"/>
      <c r="AA20" s="1635"/>
      <c r="AB20" s="1635"/>
      <c r="AC20" s="1635"/>
      <c r="AD20" s="1636"/>
      <c r="AE20" s="1636"/>
      <c r="AF20" s="1636"/>
      <c r="AG20" s="1636"/>
      <c r="AH20" s="1636"/>
      <c r="AI20" s="1636"/>
      <c r="AJ20" s="1636"/>
      <c r="AK20" s="1636"/>
      <c r="AL20" s="1636"/>
      <c r="AM20" s="1636"/>
      <c r="AN20" s="1636"/>
      <c r="AO20" s="1636"/>
      <c r="AP20" s="1636"/>
      <c r="AQ20" s="1742"/>
      <c r="AR20" s="1729"/>
      <c r="AS20" s="1729"/>
      <c r="AT20" s="1729"/>
      <c r="AU20" s="1729"/>
      <c r="AV20" s="1729"/>
      <c r="AW20" s="1729"/>
      <c r="AX20" s="1729"/>
      <c r="AY20" s="1729"/>
      <c r="AZ20" s="1729"/>
      <c r="BA20" s="1729"/>
      <c r="BB20" s="1729"/>
      <c r="BC20" s="1729"/>
      <c r="BD20" s="1729"/>
      <c r="BE20" s="1729"/>
      <c r="BF20" s="1729"/>
      <c r="BG20" s="1729"/>
    </row>
    <row r="21" spans="1:69" s="1136" customFormat="1" ht="12" customHeight="1" x14ac:dyDescent="0.2">
      <c r="A21" s="1129"/>
      <c r="B21" s="1130"/>
      <c r="C21" s="1135"/>
      <c r="D21" s="1637" t="s">
        <v>391</v>
      </c>
      <c r="E21" s="1161">
        <v>873.39411178432704</v>
      </c>
      <c r="F21" s="1161">
        <v>901.02920397370201</v>
      </c>
      <c r="G21" s="1161">
        <v>937.59691884936399</v>
      </c>
      <c r="H21" s="1161">
        <v>946.68748534099802</v>
      </c>
      <c r="I21" s="1161">
        <v>956.51135558425801</v>
      </c>
      <c r="J21" s="1161">
        <v>958.1169410237261</v>
      </c>
      <c r="K21" s="1161">
        <v>963.11657750883012</v>
      </c>
      <c r="L21" s="1161">
        <v>966.85175731037509</v>
      </c>
      <c r="M21" s="1165">
        <v>982.48629518294808</v>
      </c>
      <c r="N21" s="1137"/>
      <c r="O21" s="1135"/>
      <c r="P21" s="1162"/>
      <c r="Q21" s="1635"/>
      <c r="R21" s="1635"/>
      <c r="S21" s="1635"/>
      <c r="T21" s="1635"/>
      <c r="U21" s="1635"/>
      <c r="V21" s="1635"/>
      <c r="W21" s="1635"/>
      <c r="X21" s="1635"/>
      <c r="Y21" s="1635"/>
      <c r="Z21" s="1635"/>
      <c r="AA21" s="1635"/>
      <c r="AB21" s="1635"/>
      <c r="AC21" s="1635"/>
      <c r="AQ21" s="1729"/>
      <c r="AR21" s="1729"/>
      <c r="AS21" s="1729"/>
      <c r="AT21" s="1729"/>
      <c r="AU21" s="1729"/>
      <c r="AV21" s="1729"/>
      <c r="AW21" s="1729"/>
      <c r="AX21" s="1729"/>
      <c r="AY21" s="1729"/>
      <c r="AZ21" s="1729"/>
      <c r="BA21" s="1729"/>
      <c r="BB21" s="1729"/>
      <c r="BC21" s="1729"/>
      <c r="BD21" s="1729"/>
      <c r="BE21" s="1729"/>
      <c r="BF21" s="1729"/>
      <c r="BG21" s="1729"/>
    </row>
    <row r="22" spans="1:69" s="1136" customFormat="1" ht="15" customHeight="1" x14ac:dyDescent="0.2">
      <c r="A22" s="1129"/>
      <c r="B22" s="1130"/>
      <c r="C22" s="1139"/>
      <c r="D22" s="1166" t="s">
        <v>508</v>
      </c>
      <c r="E22" s="1161">
        <v>721.82</v>
      </c>
      <c r="F22" s="1161">
        <v>740</v>
      </c>
      <c r="G22" s="1161">
        <v>768.375</v>
      </c>
      <c r="H22" s="1161">
        <v>776</v>
      </c>
      <c r="I22" s="1161">
        <v>783.62</v>
      </c>
      <c r="J22" s="1161">
        <v>785.45</v>
      </c>
      <c r="K22" s="1161">
        <v>786.99</v>
      </c>
      <c r="L22" s="1161">
        <v>790.03</v>
      </c>
      <c r="M22" s="1161">
        <v>800</v>
      </c>
      <c r="N22" s="1137"/>
      <c r="O22" s="1135"/>
      <c r="P22" s="1162"/>
      <c r="Q22" s="1635"/>
      <c r="R22" s="1635"/>
      <c r="S22" s="1635"/>
      <c r="T22" s="1635"/>
      <c r="U22" s="1635"/>
      <c r="V22" s="1635"/>
      <c r="W22" s="1635"/>
      <c r="X22" s="1635"/>
      <c r="Y22" s="1635"/>
      <c r="Z22" s="1635"/>
      <c r="AA22" s="1635"/>
      <c r="AB22" s="1635"/>
      <c r="AC22" s="1635"/>
      <c r="AQ22" s="1729"/>
      <c r="AR22" s="1729"/>
      <c r="AS22" s="1729"/>
      <c r="AT22" s="1729"/>
      <c r="AU22" s="1729"/>
      <c r="AV22" s="1729"/>
      <c r="AW22" s="1729"/>
      <c r="AX22" s="1729"/>
      <c r="AY22" s="1729"/>
      <c r="AZ22" s="1729"/>
      <c r="BA22" s="1729"/>
      <c r="BB22" s="1729"/>
      <c r="BC22" s="1729"/>
      <c r="BD22" s="1729"/>
      <c r="BE22" s="1729"/>
      <c r="BF22" s="1729"/>
      <c r="BG22" s="1729"/>
    </row>
    <row r="23" spans="1:69" s="1136" customFormat="1" ht="15" customHeight="1" x14ac:dyDescent="0.2">
      <c r="A23" s="1129"/>
      <c r="B23" s="1130"/>
      <c r="C23" s="1131" t="s">
        <v>509</v>
      </c>
      <c r="D23" s="1140"/>
      <c r="E23" s="1133">
        <v>2171074</v>
      </c>
      <c r="F23" s="1133">
        <v>2082235</v>
      </c>
      <c r="G23" s="1133">
        <v>2073784</v>
      </c>
      <c r="H23" s="1133">
        <v>2038354</v>
      </c>
      <c r="I23" s="1133">
        <v>1910957</v>
      </c>
      <c r="J23" s="1133">
        <v>1890511</v>
      </c>
      <c r="K23" s="1133">
        <v>1928307</v>
      </c>
      <c r="L23" s="1133">
        <v>1991131</v>
      </c>
      <c r="M23" s="1133">
        <v>2054911</v>
      </c>
      <c r="N23" s="1137"/>
      <c r="O23" s="1135"/>
      <c r="P23" s="1162"/>
      <c r="Q23" s="1635"/>
      <c r="R23" s="1635"/>
      <c r="S23" s="1635"/>
      <c r="T23" s="1635"/>
      <c r="U23" s="1635"/>
      <c r="V23" s="1635"/>
      <c r="W23" s="1635"/>
      <c r="X23" s="1635"/>
      <c r="Y23" s="1635"/>
      <c r="Z23" s="1635"/>
      <c r="AA23" s="1635"/>
      <c r="AB23" s="1635"/>
      <c r="AC23" s="1635"/>
      <c r="AQ23" s="1729"/>
      <c r="AR23" s="1729"/>
      <c r="AS23" s="1729"/>
      <c r="AT23" s="1729"/>
      <c r="AU23" s="1729"/>
      <c r="AV23" s="1729"/>
      <c r="AW23" s="1729"/>
      <c r="AX23" s="1729"/>
      <c r="AY23" s="1729"/>
      <c r="AZ23" s="1729"/>
      <c r="BA23" s="1729"/>
      <c r="BB23" s="1729"/>
      <c r="BC23" s="1729"/>
      <c r="BD23" s="1729"/>
      <c r="BE23" s="1729"/>
      <c r="BF23" s="1729"/>
      <c r="BG23" s="1729"/>
    </row>
    <row r="24" spans="1:69" s="1136" customFormat="1" ht="14.25" customHeight="1" thickBot="1" x14ac:dyDescent="0.25">
      <c r="A24" s="1129"/>
      <c r="B24" s="1130"/>
      <c r="C24" s="1131"/>
      <c r="D24" s="1140"/>
      <c r="E24" s="1133"/>
      <c r="F24" s="1133"/>
      <c r="G24" s="1133"/>
      <c r="H24" s="1133"/>
      <c r="I24" s="1133"/>
      <c r="J24" s="1133"/>
      <c r="K24" s="1133"/>
      <c r="L24" s="1133"/>
      <c r="M24" s="1133"/>
      <c r="N24" s="1137"/>
      <c r="O24" s="1135"/>
      <c r="P24" s="1162"/>
      <c r="Q24" s="1736"/>
      <c r="R24" s="1737"/>
      <c r="S24" s="1737"/>
      <c r="T24" s="1638"/>
      <c r="U24" s="1638"/>
      <c r="V24" s="1638"/>
      <c r="AQ24" s="1729"/>
      <c r="AR24" s="1729"/>
      <c r="AS24" s="1729"/>
      <c r="AT24" s="1729"/>
      <c r="AU24" s="1729"/>
      <c r="AV24" s="1729"/>
      <c r="AW24" s="1729"/>
      <c r="AX24" s="1729"/>
      <c r="AY24" s="1729"/>
      <c r="AZ24" s="1729"/>
      <c r="BA24" s="1729"/>
      <c r="BB24" s="1729"/>
      <c r="BC24" s="1729"/>
      <c r="BD24" s="1729"/>
      <c r="BE24" s="1729"/>
      <c r="BF24" s="1729"/>
      <c r="BG24" s="1729"/>
    </row>
    <row r="25" spans="1:69" s="202" customFormat="1" ht="14.25" thickBot="1" x14ac:dyDescent="0.25">
      <c r="A25" s="201"/>
      <c r="B25" s="175"/>
      <c r="C25" s="1149" t="s">
        <v>585</v>
      </c>
      <c r="D25" s="1150"/>
      <c r="E25" s="1150"/>
      <c r="F25" s="1150"/>
      <c r="G25" s="1150"/>
      <c r="H25" s="1150"/>
      <c r="I25" s="1150"/>
      <c r="J25" s="1150"/>
      <c r="K25" s="1150"/>
      <c r="L25" s="1150"/>
      <c r="M25" s="393"/>
      <c r="N25" s="235"/>
      <c r="O25" s="1141"/>
      <c r="Q25" s="1738"/>
      <c r="R25" s="1738"/>
      <c r="S25" s="1738"/>
      <c r="AQ25" s="1738"/>
      <c r="AR25" s="1738"/>
      <c r="AS25" s="1738"/>
      <c r="AT25" s="1738"/>
      <c r="AU25" s="1738"/>
      <c r="AV25" s="1738"/>
      <c r="AW25" s="1738"/>
      <c r="AX25" s="1738"/>
      <c r="AY25" s="1738"/>
      <c r="AZ25" s="1738"/>
      <c r="BA25" s="1738"/>
      <c r="BB25" s="1738"/>
      <c r="BC25" s="1738"/>
      <c r="BD25" s="1738"/>
      <c r="BE25" s="1738"/>
      <c r="BF25" s="1738"/>
      <c r="BG25" s="1738"/>
    </row>
    <row r="26" spans="1:69" s="202" customFormat="1" ht="3" customHeight="1" x14ac:dyDescent="0.2">
      <c r="A26" s="201"/>
      <c r="B26" s="175"/>
      <c r="C26" s="203"/>
      <c r="D26" s="203"/>
      <c r="E26" s="203"/>
      <c r="F26" s="203"/>
      <c r="G26" s="203"/>
      <c r="H26" s="203"/>
      <c r="I26" s="203"/>
      <c r="J26" s="203"/>
      <c r="K26" s="203"/>
      <c r="L26" s="203"/>
      <c r="M26" s="203"/>
      <c r="N26" s="235"/>
      <c r="O26" s="1141"/>
      <c r="P26" s="1162"/>
      <c r="Q26" s="1738"/>
      <c r="R26" s="1738"/>
      <c r="S26" s="1738"/>
      <c r="AQ26" s="1738"/>
      <c r="AR26" s="1738"/>
      <c r="AS26" s="1738"/>
      <c r="AT26" s="1738"/>
      <c r="AU26" s="1738"/>
      <c r="AV26" s="1738"/>
      <c r="AW26" s="1738"/>
      <c r="AX26" s="1738"/>
      <c r="AY26" s="1738"/>
      <c r="AZ26" s="1738"/>
      <c r="BA26" s="1738"/>
      <c r="BB26" s="1738"/>
      <c r="BC26" s="1738"/>
      <c r="BD26" s="1738"/>
      <c r="BE26" s="1738"/>
      <c r="BF26" s="1738"/>
      <c r="BG26" s="1738"/>
    </row>
    <row r="27" spans="1:69" s="202" customFormat="1" ht="13.5" customHeight="1" x14ac:dyDescent="0.2">
      <c r="A27" s="201"/>
      <c r="B27" s="175"/>
      <c r="C27" s="1639" t="s">
        <v>586</v>
      </c>
      <c r="D27" s="1639"/>
      <c r="E27" s="1640" t="s">
        <v>587</v>
      </c>
      <c r="F27" s="1641"/>
      <c r="G27" s="1641"/>
      <c r="H27" s="1641"/>
      <c r="I27" s="1641"/>
      <c r="J27" s="1641"/>
      <c r="K27" s="1641"/>
      <c r="L27" s="1641"/>
      <c r="M27" s="1642"/>
      <c r="N27" s="235"/>
      <c r="O27" s="1141"/>
      <c r="Q27" s="1738"/>
      <c r="R27" s="1738"/>
      <c r="S27" s="1738"/>
      <c r="AQ27" s="1738">
        <v>2016</v>
      </c>
      <c r="AR27" s="1738"/>
      <c r="AS27" s="1738"/>
      <c r="AT27" s="1738"/>
      <c r="AU27" s="1738"/>
      <c r="AV27" s="1738"/>
      <c r="AW27" s="1738"/>
      <c r="AX27" s="1738"/>
      <c r="AY27" s="1738"/>
      <c r="AZ27" s="1738">
        <v>2015</v>
      </c>
      <c r="BA27" s="1738"/>
      <c r="BB27" s="1738"/>
      <c r="BC27" s="1738"/>
      <c r="BD27" s="1738"/>
      <c r="BE27" s="1738"/>
      <c r="BF27" s="1738"/>
      <c r="BG27" s="1738"/>
      <c r="BI27" s="1643">
        <v>2014</v>
      </c>
    </row>
    <row r="28" spans="1:69" s="202" customFormat="1" ht="3" customHeight="1" x14ac:dyDescent="0.2">
      <c r="A28" s="201"/>
      <c r="B28" s="175"/>
      <c r="C28" s="1644"/>
      <c r="D28" s="1644"/>
      <c r="E28" s="1645"/>
      <c r="F28" s="1645"/>
      <c r="G28" s="1645"/>
      <c r="H28" s="1645"/>
      <c r="I28" s="1645"/>
      <c r="J28" s="1645"/>
      <c r="K28" s="1645"/>
      <c r="L28" s="1645"/>
      <c r="M28" s="1645"/>
      <c r="N28" s="235"/>
      <c r="O28" s="1141"/>
      <c r="Q28" s="1738"/>
      <c r="R28" s="1738"/>
      <c r="S28" s="1738"/>
      <c r="AQ28" s="1738"/>
      <c r="AR28" s="1738"/>
      <c r="AS28" s="1738"/>
      <c r="AT28" s="1738"/>
      <c r="AU28" s="1738"/>
      <c r="AV28" s="1738"/>
      <c r="AW28" s="1738"/>
      <c r="AX28" s="1738"/>
      <c r="AY28" s="1738"/>
      <c r="AZ28" s="1738"/>
      <c r="BA28" s="1738"/>
      <c r="BB28" s="1738"/>
      <c r="BC28" s="1738"/>
      <c r="BD28" s="1738"/>
      <c r="BE28" s="1738"/>
      <c r="BF28" s="1738"/>
      <c r="BG28" s="1738"/>
    </row>
    <row r="29" spans="1:69" s="202" customFormat="1" ht="30" customHeight="1" x14ac:dyDescent="0.2">
      <c r="A29" s="201"/>
      <c r="B29" s="204"/>
      <c r="C29" s="1646" t="s">
        <v>588</v>
      </c>
      <c r="D29" s="1647"/>
      <c r="E29" s="1648" t="s">
        <v>68</v>
      </c>
      <c r="F29" s="1649" t="s">
        <v>589</v>
      </c>
      <c r="G29" s="1650" t="s">
        <v>590</v>
      </c>
      <c r="H29" s="1650" t="s">
        <v>591</v>
      </c>
      <c r="I29" s="1650" t="s">
        <v>592</v>
      </c>
      <c r="J29" s="1650" t="s">
        <v>593</v>
      </c>
      <c r="K29" s="1650" t="s">
        <v>594</v>
      </c>
      <c r="L29" s="1650" t="s">
        <v>595</v>
      </c>
      <c r="M29" s="1650" t="s">
        <v>596</v>
      </c>
      <c r="N29" s="235"/>
      <c r="O29" s="1141"/>
      <c r="Q29" s="1738"/>
      <c r="R29" s="1738"/>
      <c r="S29" s="1738"/>
      <c r="AQ29" s="1743" t="s">
        <v>587</v>
      </c>
      <c r="AR29" s="1744"/>
      <c r="AS29" s="1744"/>
      <c r="AT29" s="1744"/>
      <c r="AU29" s="1744"/>
      <c r="AV29" s="1744"/>
      <c r="AW29" s="1744"/>
      <c r="AX29" s="1744"/>
      <c r="AY29" s="1745"/>
      <c r="AZ29" s="1640" t="s">
        <v>587</v>
      </c>
      <c r="BA29" s="1641"/>
      <c r="BB29" s="1641"/>
      <c r="BC29" s="1641"/>
      <c r="BD29" s="1641"/>
      <c r="BE29" s="1641"/>
      <c r="BF29" s="1641"/>
      <c r="BG29" s="1641"/>
      <c r="BH29" s="1642"/>
      <c r="BI29" s="1640" t="s">
        <v>587</v>
      </c>
      <c r="BJ29" s="1641"/>
      <c r="BK29" s="1641"/>
      <c r="BL29" s="1641"/>
      <c r="BM29" s="1641"/>
      <c r="BN29" s="1641"/>
      <c r="BO29" s="1641"/>
      <c r="BP29" s="1641"/>
      <c r="BQ29" s="1642"/>
    </row>
    <row r="30" spans="1:69" s="202" customFormat="1" ht="3.75" customHeight="1" x14ac:dyDescent="0.2">
      <c r="A30" s="201"/>
      <c r="B30" s="204"/>
      <c r="C30" s="1651"/>
      <c r="D30" s="1651"/>
      <c r="E30" s="1652"/>
      <c r="F30" s="1653"/>
      <c r="G30" s="1654"/>
      <c r="H30" s="1654"/>
      <c r="I30" s="1654"/>
      <c r="J30" s="1654"/>
      <c r="K30" s="1654"/>
      <c r="L30" s="1654"/>
      <c r="M30" s="1654"/>
      <c r="N30" s="235"/>
      <c r="O30" s="1141"/>
      <c r="Q30" s="1738"/>
      <c r="R30" s="1738"/>
      <c r="S30" s="1738"/>
      <c r="AM30" s="202">
        <v>2</v>
      </c>
      <c r="AQ30" s="1746"/>
      <c r="AR30" s="1746"/>
      <c r="AS30" s="1746"/>
      <c r="AT30" s="1746"/>
      <c r="AU30" s="1746"/>
      <c r="AV30" s="1746"/>
      <c r="AW30" s="1746"/>
      <c r="AX30" s="1746"/>
      <c r="AY30" s="1746"/>
      <c r="AZ30" s="1746"/>
      <c r="BA30" s="1746"/>
      <c r="BB30" s="1746"/>
      <c r="BC30" s="1746"/>
      <c r="BD30" s="1746"/>
      <c r="BE30" s="1746"/>
      <c r="BF30" s="1746"/>
      <c r="BG30" s="1746"/>
      <c r="BH30" s="1645"/>
      <c r="BI30" s="1645"/>
      <c r="BJ30" s="1645"/>
      <c r="BK30" s="1645"/>
      <c r="BL30" s="1645"/>
      <c r="BM30" s="1645"/>
      <c r="BN30" s="1645"/>
      <c r="BO30" s="1645"/>
      <c r="BP30" s="1645"/>
      <c r="BQ30" s="1645"/>
    </row>
    <row r="31" spans="1:69" s="1663" customFormat="1" ht="16.5" customHeight="1" x14ac:dyDescent="0.2">
      <c r="A31" s="1655"/>
      <c r="B31" s="1656"/>
      <c r="C31" s="1657" t="s">
        <v>597</v>
      </c>
      <c r="D31" s="1658"/>
      <c r="E31" s="1659">
        <f>INDEX($AP$31:$BQ$38,MATCH($C31,$AP$31:$AP$38,0),MATCH(E$29,$AP$31:$BQ$31,0)+9*($AM$31-1))</f>
        <v>924.93921530906709</v>
      </c>
      <c r="F31" s="1659">
        <f t="shared" ref="F31:M36" si="0">INDEX($AP$31:$BQ$38,MATCH($C31,$AP$31:$AP$38,0),MATCH(F$29,$AP$31:$BQ$31,0)+9*($AM$31-1))</f>
        <v>744.96213622377149</v>
      </c>
      <c r="G31" s="1659">
        <f t="shared" si="0"/>
        <v>806.35975403471775</v>
      </c>
      <c r="H31" s="1659">
        <f t="shared" si="0"/>
        <v>867.88421643474817</v>
      </c>
      <c r="I31" s="1659">
        <f t="shared" si="0"/>
        <v>919.72990329352899</v>
      </c>
      <c r="J31" s="1659">
        <f t="shared" si="0"/>
        <v>993.7505122350658</v>
      </c>
      <c r="K31" s="1659">
        <f t="shared" si="0"/>
        <v>1088.2002077119139</v>
      </c>
      <c r="L31" s="1659">
        <f t="shared" si="0"/>
        <v>1228.3440401958296</v>
      </c>
      <c r="M31" s="1660">
        <f t="shared" si="0"/>
        <v>1003.8481592039805</v>
      </c>
      <c r="N31" s="1661"/>
      <c r="O31" s="1662"/>
      <c r="Q31" s="1739"/>
      <c r="R31" s="1738"/>
      <c r="S31" s="1739"/>
      <c r="AM31" s="1664">
        <v>1</v>
      </c>
      <c r="AN31" s="1665">
        <v>1</v>
      </c>
      <c r="AO31" s="1665">
        <v>2016</v>
      </c>
      <c r="AQ31" s="1747" t="s">
        <v>68</v>
      </c>
      <c r="AR31" s="1748" t="s">
        <v>589</v>
      </c>
      <c r="AS31" s="1749" t="s">
        <v>590</v>
      </c>
      <c r="AT31" s="1749" t="s">
        <v>591</v>
      </c>
      <c r="AU31" s="1749" t="s">
        <v>592</v>
      </c>
      <c r="AV31" s="1749" t="s">
        <v>593</v>
      </c>
      <c r="AW31" s="1749" t="s">
        <v>594</v>
      </c>
      <c r="AX31" s="1749" t="s">
        <v>595</v>
      </c>
      <c r="AY31" s="1749" t="s">
        <v>596</v>
      </c>
      <c r="AZ31" s="1747" t="s">
        <v>68</v>
      </c>
      <c r="BA31" s="1748" t="s">
        <v>589</v>
      </c>
      <c r="BB31" s="1749" t="s">
        <v>590</v>
      </c>
      <c r="BC31" s="1749" t="s">
        <v>591</v>
      </c>
      <c r="BD31" s="1749" t="s">
        <v>592</v>
      </c>
      <c r="BE31" s="1749" t="s">
        <v>593</v>
      </c>
      <c r="BF31" s="1749" t="s">
        <v>594</v>
      </c>
      <c r="BG31" s="1749" t="s">
        <v>595</v>
      </c>
      <c r="BH31" s="1650" t="s">
        <v>596</v>
      </c>
      <c r="BI31" s="1648" t="s">
        <v>68</v>
      </c>
      <c r="BJ31" s="1649" t="s">
        <v>589</v>
      </c>
      <c r="BK31" s="1650" t="s">
        <v>590</v>
      </c>
      <c r="BL31" s="1650" t="s">
        <v>591</v>
      </c>
      <c r="BM31" s="1650" t="s">
        <v>592</v>
      </c>
      <c r="BN31" s="1650" t="s">
        <v>593</v>
      </c>
      <c r="BO31" s="1650" t="s">
        <v>594</v>
      </c>
      <c r="BP31" s="1650" t="s">
        <v>595</v>
      </c>
      <c r="BQ31" s="1650" t="s">
        <v>596</v>
      </c>
    </row>
    <row r="32" spans="1:69" s="1674" customFormat="1" ht="16.5" customHeight="1" x14ac:dyDescent="0.2">
      <c r="A32" s="1666"/>
      <c r="B32" s="1667"/>
      <c r="C32" s="1668" t="s">
        <v>598</v>
      </c>
      <c r="D32" s="1668"/>
      <c r="E32" s="1669">
        <f t="shared" ref="E32:E36" si="1">INDEX($AP$31:$BQ$38,MATCH($C32,$AP$31:$AP$38,0),MATCH(E$29,$AP$31:$BQ$31,0)+9*($AM$31-1))</f>
        <v>608.31095295103614</v>
      </c>
      <c r="F32" s="1670">
        <f t="shared" si="0"/>
        <v>573.23979011509732</v>
      </c>
      <c r="G32" s="1670">
        <f t="shared" si="0"/>
        <v>599.35432073544382</v>
      </c>
      <c r="H32" s="1670">
        <f t="shared" si="0"/>
        <v>596.63152046783523</v>
      </c>
      <c r="I32" s="1670">
        <f t="shared" si="0"/>
        <v>598.26522566995686</v>
      </c>
      <c r="J32" s="1670">
        <f t="shared" si="0"/>
        <v>603.97503565062436</v>
      </c>
      <c r="K32" s="1670">
        <f t="shared" si="0"/>
        <v>608.76425800194022</v>
      </c>
      <c r="L32" s="1670">
        <f t="shared" si="0"/>
        <v>655.30630998345327</v>
      </c>
      <c r="M32" s="1671" t="str">
        <f t="shared" si="0"/>
        <v>-</v>
      </c>
      <c r="N32" s="1672"/>
      <c r="O32" s="1673"/>
      <c r="Q32" s="1665"/>
      <c r="R32" s="1738"/>
      <c r="S32" s="1665"/>
      <c r="AM32" s="1675"/>
      <c r="AN32" s="1676">
        <v>2</v>
      </c>
      <c r="AO32" s="1676">
        <v>2015</v>
      </c>
      <c r="AQ32" s="1750"/>
      <c r="AR32" s="1751"/>
      <c r="AS32" s="1675"/>
      <c r="AT32" s="1675"/>
      <c r="AU32" s="1675"/>
      <c r="AV32" s="1675"/>
      <c r="AW32" s="1675"/>
      <c r="AX32" s="1675"/>
      <c r="AY32" s="1675"/>
      <c r="AZ32" s="1750"/>
      <c r="BA32" s="1751"/>
      <c r="BB32" s="1675"/>
      <c r="BC32" s="1675"/>
      <c r="BD32" s="1675"/>
      <c r="BE32" s="1675"/>
      <c r="BF32" s="1675"/>
      <c r="BG32" s="1675"/>
      <c r="BH32" s="1654"/>
      <c r="BI32" s="1652"/>
      <c r="BJ32" s="1653"/>
      <c r="BK32" s="1654"/>
      <c r="BL32" s="1654"/>
      <c r="BM32" s="1654"/>
      <c r="BN32" s="1654"/>
      <c r="BO32" s="1654"/>
      <c r="BP32" s="1654"/>
      <c r="BQ32" s="1654"/>
    </row>
    <row r="33" spans="1:69" s="1679" customFormat="1" ht="16.5" customHeight="1" x14ac:dyDescent="0.2">
      <c r="A33" s="1677"/>
      <c r="B33" s="1667"/>
      <c r="C33" s="1668" t="s">
        <v>599</v>
      </c>
      <c r="D33" s="1668"/>
      <c r="E33" s="1669">
        <f t="shared" si="1"/>
        <v>696.13643273852779</v>
      </c>
      <c r="F33" s="1670">
        <f t="shared" si="0"/>
        <v>617.59964674653872</v>
      </c>
      <c r="G33" s="1670">
        <f t="shared" si="0"/>
        <v>628.43266218245799</v>
      </c>
      <c r="H33" s="1670">
        <f t="shared" si="0"/>
        <v>652.76893922168949</v>
      </c>
      <c r="I33" s="1670">
        <f t="shared" si="0"/>
        <v>666.07953351022388</v>
      </c>
      <c r="J33" s="1670">
        <f t="shared" si="0"/>
        <v>700.84531904606933</v>
      </c>
      <c r="K33" s="1670">
        <f t="shared" si="0"/>
        <v>742.01373491111724</v>
      </c>
      <c r="L33" s="1670">
        <f t="shared" si="0"/>
        <v>882.82758005985215</v>
      </c>
      <c r="M33" s="1670">
        <f t="shared" si="0"/>
        <v>1002.1249696969693</v>
      </c>
      <c r="N33" s="1672"/>
      <c r="O33" s="1678"/>
      <c r="Q33" s="1740"/>
      <c r="R33" s="1738"/>
      <c r="S33" s="1740"/>
      <c r="AN33" s="1679">
        <v>3</v>
      </c>
      <c r="AO33" s="1679">
        <v>2014</v>
      </c>
      <c r="AP33" s="1680" t="s">
        <v>597</v>
      </c>
      <c r="AQ33" s="1752">
        <v>924.93921530906709</v>
      </c>
      <c r="AR33" s="1752">
        <v>744.96213622377149</v>
      </c>
      <c r="AS33" s="1752">
        <v>806.35975403471775</v>
      </c>
      <c r="AT33" s="1752">
        <v>867.88421643474817</v>
      </c>
      <c r="AU33" s="1752">
        <v>919.72990329352899</v>
      </c>
      <c r="AV33" s="1752">
        <v>993.7505122350658</v>
      </c>
      <c r="AW33" s="1752">
        <v>1088.2002077119139</v>
      </c>
      <c r="AX33" s="1752">
        <v>1228.3440401958296</v>
      </c>
      <c r="AY33" s="1753">
        <v>1003.8481592039805</v>
      </c>
      <c r="AZ33" s="1752">
        <v>913.92544791374439</v>
      </c>
      <c r="BA33" s="1752">
        <v>727.02331988553306</v>
      </c>
      <c r="BB33" s="1752">
        <v>784.62243187547017</v>
      </c>
      <c r="BC33" s="1752">
        <v>856.93081198541836</v>
      </c>
      <c r="BD33" s="1752">
        <v>906.67539274589899</v>
      </c>
      <c r="BE33" s="1752">
        <v>979.77535430261264</v>
      </c>
      <c r="BF33" s="1752">
        <v>1089.286704854798</v>
      </c>
      <c r="BG33" s="1752">
        <v>1218.4928361507575</v>
      </c>
      <c r="BH33" s="1681">
        <v>952.62862831858342</v>
      </c>
      <c r="BI33" s="1659">
        <v>909.49144915720638</v>
      </c>
      <c r="BJ33" s="1659">
        <v>716.58087470005103</v>
      </c>
      <c r="BK33" s="1659">
        <v>789.18451573255982</v>
      </c>
      <c r="BL33" s="1659">
        <v>839.1039111275328</v>
      </c>
      <c r="BM33" s="1659">
        <v>902.13623733496229</v>
      </c>
      <c r="BN33" s="1659">
        <v>974.62506375302007</v>
      </c>
      <c r="BO33" s="1659">
        <v>1081.1570019658309</v>
      </c>
      <c r="BP33" s="1659">
        <v>1201.2547558596907</v>
      </c>
      <c r="BQ33" s="1660">
        <v>822.84391304347866</v>
      </c>
    </row>
    <row r="34" spans="1:69" s="1679" customFormat="1" ht="16.5" customHeight="1" x14ac:dyDescent="0.2">
      <c r="A34" s="1677"/>
      <c r="B34" s="1667"/>
      <c r="C34" s="1668" t="s">
        <v>600</v>
      </c>
      <c r="D34" s="1668"/>
      <c r="E34" s="1669">
        <f t="shared" si="1"/>
        <v>872.76048707999655</v>
      </c>
      <c r="F34" s="1670">
        <f t="shared" si="0"/>
        <v>689.85551547762293</v>
      </c>
      <c r="G34" s="1670">
        <f t="shared" si="0"/>
        <v>725.34629485845835</v>
      </c>
      <c r="H34" s="1670">
        <f t="shared" si="0"/>
        <v>785.83139371231755</v>
      </c>
      <c r="I34" s="1670">
        <f t="shared" si="0"/>
        <v>849.13477755662348</v>
      </c>
      <c r="J34" s="1670">
        <f t="shared" si="0"/>
        <v>952.70132274078537</v>
      </c>
      <c r="K34" s="1670">
        <f t="shared" si="0"/>
        <v>1075.3084851785634</v>
      </c>
      <c r="L34" s="1670">
        <f t="shared" si="0"/>
        <v>1372.5112632242567</v>
      </c>
      <c r="M34" s="1670">
        <f t="shared" si="0"/>
        <v>723.57304347826096</v>
      </c>
      <c r="N34" s="1672"/>
      <c r="O34" s="1678"/>
      <c r="Q34" s="1740"/>
      <c r="R34" s="1738"/>
      <c r="S34" s="1740"/>
      <c r="AP34" s="1682" t="s">
        <v>598</v>
      </c>
      <c r="AQ34" s="1754">
        <v>608.31095295103614</v>
      </c>
      <c r="AR34" s="1755">
        <v>573.23979011509732</v>
      </c>
      <c r="AS34" s="1755">
        <v>599.35432073544382</v>
      </c>
      <c r="AT34" s="1755">
        <v>596.63152046783523</v>
      </c>
      <c r="AU34" s="1755">
        <v>598.26522566995686</v>
      </c>
      <c r="AV34" s="1755">
        <v>603.97503565062436</v>
      </c>
      <c r="AW34" s="1755">
        <v>608.76425800194022</v>
      </c>
      <c r="AX34" s="1755">
        <v>655.30630998345327</v>
      </c>
      <c r="AY34" s="1755" t="s">
        <v>9</v>
      </c>
      <c r="AZ34" s="1754">
        <v>592.89189768976485</v>
      </c>
      <c r="BA34" s="1755">
        <v>569.57364923747264</v>
      </c>
      <c r="BB34" s="1755">
        <v>570.69041739130398</v>
      </c>
      <c r="BC34" s="1755">
        <v>567.89711568938185</v>
      </c>
      <c r="BD34" s="1755">
        <v>576.48880864197463</v>
      </c>
      <c r="BE34" s="1755">
        <v>586.72536770280612</v>
      </c>
      <c r="BF34" s="1755">
        <v>595.28730646871577</v>
      </c>
      <c r="BG34" s="1755">
        <v>642.89575932737694</v>
      </c>
      <c r="BH34" s="1683" t="s">
        <v>9</v>
      </c>
      <c r="BI34" s="1669">
        <v>583.58136820125492</v>
      </c>
      <c r="BJ34" s="1670">
        <v>549.50514760147587</v>
      </c>
      <c r="BK34" s="1670">
        <v>563.52040778498588</v>
      </c>
      <c r="BL34" s="1670">
        <v>568.73811059907916</v>
      </c>
      <c r="BM34" s="1670">
        <v>570.10004719454548</v>
      </c>
      <c r="BN34" s="1670">
        <v>581.5450705128203</v>
      </c>
      <c r="BO34" s="1670">
        <v>592.26626262626257</v>
      </c>
      <c r="BP34" s="1670">
        <v>637.8418311944713</v>
      </c>
      <c r="BQ34" s="1670">
        <v>877</v>
      </c>
    </row>
    <row r="35" spans="1:69" s="1679" customFormat="1" ht="16.5" customHeight="1" x14ac:dyDescent="0.2">
      <c r="A35" s="1677"/>
      <c r="B35" s="1667"/>
      <c r="C35" s="1668" t="s">
        <v>601</v>
      </c>
      <c r="D35" s="1668"/>
      <c r="E35" s="1669">
        <f t="shared" si="1"/>
        <v>1550.370839527101</v>
      </c>
      <c r="F35" s="1670">
        <f t="shared" si="0"/>
        <v>1116.2576721839873</v>
      </c>
      <c r="G35" s="1670">
        <f t="shared" si="0"/>
        <v>1254.0928341648446</v>
      </c>
      <c r="H35" s="1670">
        <f t="shared" si="0"/>
        <v>1429.1481874939593</v>
      </c>
      <c r="I35" s="1670">
        <f t="shared" si="0"/>
        <v>1545.8097642347705</v>
      </c>
      <c r="J35" s="1670">
        <f t="shared" si="0"/>
        <v>1764.6605700220107</v>
      </c>
      <c r="K35" s="1670">
        <f t="shared" si="0"/>
        <v>2057.1871357171553</v>
      </c>
      <c r="L35" s="1670">
        <f t="shared" si="0"/>
        <v>2608.8947324547262</v>
      </c>
      <c r="M35" s="1670">
        <f t="shared" si="0"/>
        <v>1578.39</v>
      </c>
      <c r="N35" s="1672"/>
      <c r="O35" s="1684"/>
      <c r="Q35" s="1741"/>
      <c r="R35" s="1741"/>
      <c r="S35" s="1741"/>
      <c r="T35" s="1685"/>
      <c r="U35" s="1685"/>
      <c r="V35" s="1685"/>
      <c r="W35" s="1685"/>
      <c r="AP35" s="1682" t="s">
        <v>599</v>
      </c>
      <c r="AQ35" s="1754">
        <v>696.13643273852779</v>
      </c>
      <c r="AR35" s="1755">
        <v>617.59964674653872</v>
      </c>
      <c r="AS35" s="1755">
        <v>628.43266218245799</v>
      </c>
      <c r="AT35" s="1755">
        <v>652.76893922168949</v>
      </c>
      <c r="AU35" s="1755">
        <v>666.07953351022388</v>
      </c>
      <c r="AV35" s="1755">
        <v>700.84531904606933</v>
      </c>
      <c r="AW35" s="1755">
        <v>742.01373491111724</v>
      </c>
      <c r="AX35" s="1755">
        <v>882.82758005985215</v>
      </c>
      <c r="AY35" s="1755">
        <v>1002.1249696969693</v>
      </c>
      <c r="AZ35" s="1754">
        <v>685.64267034016098</v>
      </c>
      <c r="BA35" s="1755">
        <v>604.53057996663188</v>
      </c>
      <c r="BB35" s="1755">
        <v>613.9218376345566</v>
      </c>
      <c r="BC35" s="1755">
        <v>631.13627792238503</v>
      </c>
      <c r="BD35" s="1755">
        <v>654.1086069855362</v>
      </c>
      <c r="BE35" s="1755">
        <v>691.55879549186398</v>
      </c>
      <c r="BF35" s="1755">
        <v>739.69994903922418</v>
      </c>
      <c r="BG35" s="1755">
        <v>879.28253915331697</v>
      </c>
      <c r="BH35" s="1683">
        <v>934.26869318181787</v>
      </c>
      <c r="BI35" s="1669">
        <v>681.33365355889055</v>
      </c>
      <c r="BJ35" s="1670">
        <v>600.14631835425405</v>
      </c>
      <c r="BK35" s="1670">
        <v>613.4065996024907</v>
      </c>
      <c r="BL35" s="1670">
        <v>622.31190483969988</v>
      </c>
      <c r="BM35" s="1670">
        <v>647.05222250237989</v>
      </c>
      <c r="BN35" s="1670">
        <v>686.69738228940992</v>
      </c>
      <c r="BO35" s="1670">
        <v>742.39506940629599</v>
      </c>
      <c r="BP35" s="1670">
        <v>873.18379349816439</v>
      </c>
      <c r="BQ35" s="1670">
        <v>773.85810679611654</v>
      </c>
    </row>
    <row r="36" spans="1:69" s="1679" customFormat="1" ht="16.5" customHeight="1" x14ac:dyDescent="0.2">
      <c r="A36" s="1677"/>
      <c r="B36" s="1667"/>
      <c r="C36" s="1668" t="s">
        <v>596</v>
      </c>
      <c r="D36" s="1668"/>
      <c r="E36" s="1669">
        <f t="shared" si="1"/>
        <v>895.27324908925209</v>
      </c>
      <c r="F36" s="1670">
        <f t="shared" si="0"/>
        <v>756.34453213610482</v>
      </c>
      <c r="G36" s="1670">
        <f t="shared" si="0"/>
        <v>918.70636856368651</v>
      </c>
      <c r="H36" s="1670">
        <f t="shared" si="0"/>
        <v>846.64579804560333</v>
      </c>
      <c r="I36" s="1670">
        <f t="shared" si="0"/>
        <v>1056.3421359223312</v>
      </c>
      <c r="J36" s="1670">
        <f t="shared" si="0"/>
        <v>1223.7910852713178</v>
      </c>
      <c r="K36" s="1670">
        <f t="shared" si="0"/>
        <v>1397.1764583333324</v>
      </c>
      <c r="L36" s="1670">
        <f t="shared" si="0"/>
        <v>1474.8377840909095</v>
      </c>
      <c r="M36" s="1670">
        <f t="shared" si="0"/>
        <v>840</v>
      </c>
      <c r="N36" s="1672"/>
      <c r="O36" s="1684"/>
      <c r="Q36" s="1741"/>
      <c r="R36" s="1741"/>
      <c r="S36" s="1741"/>
      <c r="T36" s="1685"/>
      <c r="U36" s="1685"/>
      <c r="V36" s="1685"/>
      <c r="W36" s="1685"/>
      <c r="AP36" s="1682" t="s">
        <v>600</v>
      </c>
      <c r="AQ36" s="1754">
        <v>872.76048707999655</v>
      </c>
      <c r="AR36" s="1755">
        <v>689.85551547762293</v>
      </c>
      <c r="AS36" s="1755">
        <v>725.34629485845835</v>
      </c>
      <c r="AT36" s="1755">
        <v>785.83139371231755</v>
      </c>
      <c r="AU36" s="1755">
        <v>849.13477755662348</v>
      </c>
      <c r="AV36" s="1755">
        <v>952.70132274078537</v>
      </c>
      <c r="AW36" s="1755">
        <v>1075.3084851785634</v>
      </c>
      <c r="AX36" s="1755">
        <v>1372.5112632242567</v>
      </c>
      <c r="AY36" s="1755">
        <v>723.57304347826096</v>
      </c>
      <c r="AZ36" s="1754">
        <v>873.89992668364414</v>
      </c>
      <c r="BA36" s="1755">
        <v>667.30808057812987</v>
      </c>
      <c r="BB36" s="1755">
        <v>721.26805224830048</v>
      </c>
      <c r="BC36" s="1755">
        <v>771.22626467225655</v>
      </c>
      <c r="BD36" s="1755">
        <v>846.57991974993649</v>
      </c>
      <c r="BE36" s="1755">
        <v>957.71184090909185</v>
      </c>
      <c r="BF36" s="1755">
        <v>1089.5250561079961</v>
      </c>
      <c r="BG36" s="1755">
        <v>1389.5029718124078</v>
      </c>
      <c r="BH36" s="1683">
        <v>734.73969696969675</v>
      </c>
      <c r="BI36" s="1669">
        <v>881.23427974788581</v>
      </c>
      <c r="BJ36" s="1670">
        <v>660.32004982830324</v>
      </c>
      <c r="BK36" s="1670">
        <v>717.96173772918485</v>
      </c>
      <c r="BL36" s="1670">
        <v>768.32540770678554</v>
      </c>
      <c r="BM36" s="1670">
        <v>856.68635790883582</v>
      </c>
      <c r="BN36" s="1670">
        <v>961.8973711109428</v>
      </c>
      <c r="BO36" s="1670">
        <v>1107.2532301414283</v>
      </c>
      <c r="BP36" s="1670">
        <v>1398.2488375888402</v>
      </c>
      <c r="BQ36" s="1670">
        <v>713.36215686274522</v>
      </c>
    </row>
    <row r="37" spans="1:69" s="1690" customFormat="1" ht="10.5" customHeight="1" x14ac:dyDescent="0.2">
      <c r="A37" s="1686"/>
      <c r="B37" s="1656"/>
      <c r="C37" s="461"/>
      <c r="D37" s="1687"/>
      <c r="E37" s="1688"/>
      <c r="F37" s="1688"/>
      <c r="G37" s="1688"/>
      <c r="H37" s="1688"/>
      <c r="I37" s="1688"/>
      <c r="J37" s="1688"/>
      <c r="K37" s="1688"/>
      <c r="L37" s="1688"/>
      <c r="M37" s="1688"/>
      <c r="N37" s="235"/>
      <c r="O37" s="1689"/>
      <c r="Q37" s="1741"/>
      <c r="R37" s="1741"/>
      <c r="S37" s="1741"/>
      <c r="T37" s="1685"/>
      <c r="U37" s="1685"/>
      <c r="V37" s="1685"/>
      <c r="W37" s="1685"/>
      <c r="AP37" s="1682" t="s">
        <v>601</v>
      </c>
      <c r="AQ37" s="1754">
        <v>1550.370839527101</v>
      </c>
      <c r="AR37" s="1755">
        <v>1116.2576721839873</v>
      </c>
      <c r="AS37" s="1755">
        <v>1254.0928341648446</v>
      </c>
      <c r="AT37" s="1755">
        <v>1429.1481874939593</v>
      </c>
      <c r="AU37" s="1755">
        <v>1545.8097642347705</v>
      </c>
      <c r="AV37" s="1755">
        <v>1764.6605700220107</v>
      </c>
      <c r="AW37" s="1755">
        <v>2057.1871357171553</v>
      </c>
      <c r="AX37" s="1755">
        <v>2608.8947324547262</v>
      </c>
      <c r="AY37" s="1755">
        <v>1578.39</v>
      </c>
      <c r="AZ37" s="1754">
        <v>1550.6413591218579</v>
      </c>
      <c r="BA37" s="1755">
        <v>1098.089141853929</v>
      </c>
      <c r="BB37" s="1755">
        <v>1239.3198096785168</v>
      </c>
      <c r="BC37" s="1755">
        <v>1429.8348179069392</v>
      </c>
      <c r="BD37" s="1755">
        <v>1535.1766643922406</v>
      </c>
      <c r="BE37" s="1755">
        <v>1772.7613407202161</v>
      </c>
      <c r="BF37" s="1755">
        <v>2085.6763489472146</v>
      </c>
      <c r="BG37" s="1755">
        <v>2631.2988164220501</v>
      </c>
      <c r="BH37" s="1683">
        <v>1645.7579999999998</v>
      </c>
      <c r="BI37" s="1669">
        <v>1566.8667939036447</v>
      </c>
      <c r="BJ37" s="1670">
        <v>1089.316626720718</v>
      </c>
      <c r="BK37" s="1670">
        <v>1281.6661410794914</v>
      </c>
      <c r="BL37" s="1670">
        <v>1406.9478865408164</v>
      </c>
      <c r="BM37" s="1670">
        <v>1536.7472817062783</v>
      </c>
      <c r="BN37" s="1670">
        <v>1819.8729049751539</v>
      </c>
      <c r="BO37" s="1670">
        <v>2112.9208952330619</v>
      </c>
      <c r="BP37" s="1670">
        <v>2654.1479601065475</v>
      </c>
      <c r="BQ37" s="1670">
        <v>1781.355</v>
      </c>
    </row>
    <row r="38" spans="1:69" s="1663" customFormat="1" ht="16.5" customHeight="1" x14ac:dyDescent="0.2">
      <c r="A38" s="1655"/>
      <c r="B38" s="1656"/>
      <c r="C38" s="1691" t="s">
        <v>602</v>
      </c>
      <c r="D38" s="1692"/>
      <c r="E38" s="1659">
        <f>INDEX($AP$39:$BQ$44,MATCH($C38,$AP$39:$AP$44,0),MATCH(E$29,$AP$31:$BQ$31,0)+9*($AM$31-1))</f>
        <v>650</v>
      </c>
      <c r="F38" s="1659">
        <f t="shared" ref="F38:M43" si="2">INDEX($AP$39:$BQ$44,MATCH($C38,$AP$39:$AP$44,0),MATCH(F$29,$AP$31:$BQ$31,0)+9*($AM$31-1))</f>
        <v>565</v>
      </c>
      <c r="G38" s="1659">
        <f t="shared" si="2"/>
        <v>600</v>
      </c>
      <c r="H38" s="1659">
        <f t="shared" si="2"/>
        <v>615</v>
      </c>
      <c r="I38" s="1659">
        <f t="shared" si="2"/>
        <v>653</v>
      </c>
      <c r="J38" s="1659">
        <f t="shared" si="2"/>
        <v>703</v>
      </c>
      <c r="K38" s="1659">
        <f t="shared" si="2"/>
        <v>768.2</v>
      </c>
      <c r="L38" s="1659">
        <f t="shared" si="2"/>
        <v>895</v>
      </c>
      <c r="M38" s="1660">
        <f t="shared" si="2"/>
        <v>646</v>
      </c>
      <c r="N38" s="1661"/>
      <c r="O38" s="1662"/>
      <c r="Q38" s="1740"/>
      <c r="R38" s="1740"/>
      <c r="S38" s="1739"/>
      <c r="AP38" s="1682" t="s">
        <v>596</v>
      </c>
      <c r="AQ38" s="1754">
        <v>895.27324908925209</v>
      </c>
      <c r="AR38" s="1755">
        <v>756.34453213610482</v>
      </c>
      <c r="AS38" s="1755">
        <v>918.70636856368651</v>
      </c>
      <c r="AT38" s="1755">
        <v>846.64579804560333</v>
      </c>
      <c r="AU38" s="1755">
        <v>1056.3421359223312</v>
      </c>
      <c r="AV38" s="1755">
        <v>1223.7910852713178</v>
      </c>
      <c r="AW38" s="1755">
        <v>1397.1764583333324</v>
      </c>
      <c r="AX38" s="1755">
        <v>1474.8377840909095</v>
      </c>
      <c r="AY38" s="1755">
        <v>840</v>
      </c>
      <c r="AZ38" s="1754">
        <v>824.36568862275237</v>
      </c>
      <c r="BA38" s="1755">
        <v>673.88651769911382</v>
      </c>
      <c r="BB38" s="1755">
        <v>757.3770326086958</v>
      </c>
      <c r="BC38" s="1755">
        <v>919.52883190883131</v>
      </c>
      <c r="BD38" s="1755">
        <v>996.36474729241911</v>
      </c>
      <c r="BE38" s="1755">
        <v>1102.7448181818186</v>
      </c>
      <c r="BF38" s="1755">
        <v>1396.1542068965516</v>
      </c>
      <c r="BG38" s="1755">
        <v>1398.4225446428582</v>
      </c>
      <c r="BH38" s="1683">
        <v>965</v>
      </c>
      <c r="BI38" s="1669">
        <v>900.34230501206025</v>
      </c>
      <c r="BJ38" s="1670">
        <v>715.36879350348067</v>
      </c>
      <c r="BK38" s="1670">
        <v>779.22957040572817</v>
      </c>
      <c r="BL38" s="1670">
        <v>911.29407766990266</v>
      </c>
      <c r="BM38" s="1670">
        <v>1062.129733840306</v>
      </c>
      <c r="BN38" s="1670">
        <v>1109.6480444444442</v>
      </c>
      <c r="BO38" s="1670">
        <v>1290.3117948717943</v>
      </c>
      <c r="BP38" s="1670">
        <v>1412.860430107527</v>
      </c>
      <c r="BQ38" s="1670">
        <v>965</v>
      </c>
    </row>
    <row r="39" spans="1:69" s="1679" customFormat="1" ht="16.5" customHeight="1" x14ac:dyDescent="0.2">
      <c r="A39" s="1677"/>
      <c r="B39" s="1667"/>
      <c r="C39" s="1668" t="s">
        <v>598</v>
      </c>
      <c r="D39" s="1668"/>
      <c r="E39" s="1693">
        <f t="shared" ref="E39:E43" si="3">INDEX($AP$39:$BQ$44,MATCH($C39,$AP$39:$AP$44,0),MATCH(E$29,$AP$31:$BQ$31,0)+9*($AM$31-1))</f>
        <v>540</v>
      </c>
      <c r="F39" s="1694">
        <f t="shared" si="2"/>
        <v>530</v>
      </c>
      <c r="G39" s="1694">
        <f t="shared" si="2"/>
        <v>531</v>
      </c>
      <c r="H39" s="1694">
        <f t="shared" si="2"/>
        <v>531</v>
      </c>
      <c r="I39" s="1694">
        <f t="shared" si="2"/>
        <v>533.90499999999997</v>
      </c>
      <c r="J39" s="1694">
        <f t="shared" si="2"/>
        <v>540</v>
      </c>
      <c r="K39" s="1694">
        <f t="shared" si="2"/>
        <v>550</v>
      </c>
      <c r="L39" s="1694">
        <f t="shared" si="2"/>
        <v>574.5</v>
      </c>
      <c r="M39" s="1694">
        <f t="shared" si="2"/>
        <v>0</v>
      </c>
      <c r="N39" s="1672"/>
      <c r="O39" s="1684"/>
      <c r="P39" s="1695"/>
      <c r="Q39" s="1740"/>
      <c r="R39" s="1740"/>
      <c r="S39" s="1740"/>
      <c r="AP39" s="1691" t="s">
        <v>602</v>
      </c>
      <c r="AQ39" s="1752">
        <v>650</v>
      </c>
      <c r="AR39" s="1752">
        <v>565</v>
      </c>
      <c r="AS39" s="1752">
        <v>600</v>
      </c>
      <c r="AT39" s="1752">
        <v>615</v>
      </c>
      <c r="AU39" s="1752">
        <v>653</v>
      </c>
      <c r="AV39" s="1752">
        <v>703</v>
      </c>
      <c r="AW39" s="1752">
        <v>768.2</v>
      </c>
      <c r="AX39" s="1752">
        <v>895</v>
      </c>
      <c r="AY39" s="1753">
        <v>646</v>
      </c>
      <c r="AZ39" s="1752">
        <v>650</v>
      </c>
      <c r="BA39" s="1752">
        <v>550</v>
      </c>
      <c r="BB39" s="1752">
        <v>580</v>
      </c>
      <c r="BC39" s="1752">
        <v>613</v>
      </c>
      <c r="BD39" s="1752">
        <v>651.09</v>
      </c>
      <c r="BE39" s="1752">
        <v>700</v>
      </c>
      <c r="BF39" s="1752">
        <v>775.28</v>
      </c>
      <c r="BG39" s="1752">
        <v>891.7</v>
      </c>
      <c r="BH39" s="1681">
        <v>634.88499999999999</v>
      </c>
      <c r="BI39" s="1659">
        <v>641.92999999999995</v>
      </c>
      <c r="BJ39" s="1659">
        <v>550</v>
      </c>
      <c r="BK39" s="1659">
        <v>577</v>
      </c>
      <c r="BL39" s="1659">
        <v>602</v>
      </c>
      <c r="BM39" s="1659">
        <v>645</v>
      </c>
      <c r="BN39" s="1659">
        <v>695</v>
      </c>
      <c r="BO39" s="1659">
        <v>775.28</v>
      </c>
      <c r="BP39" s="1659">
        <v>876</v>
      </c>
      <c r="BQ39" s="1660">
        <v>600</v>
      </c>
    </row>
    <row r="40" spans="1:69" s="1679" customFormat="1" ht="16.5" customHeight="1" x14ac:dyDescent="0.2">
      <c r="A40" s="1677"/>
      <c r="B40" s="1667"/>
      <c r="C40" s="1668" t="s">
        <v>599</v>
      </c>
      <c r="D40" s="1668"/>
      <c r="E40" s="1693">
        <f t="shared" si="3"/>
        <v>580</v>
      </c>
      <c r="F40" s="1694">
        <f t="shared" si="2"/>
        <v>535</v>
      </c>
      <c r="G40" s="1694">
        <f t="shared" si="2"/>
        <v>545</v>
      </c>
      <c r="H40" s="1694">
        <f t="shared" si="2"/>
        <v>554</v>
      </c>
      <c r="I40" s="1694">
        <f t="shared" si="2"/>
        <v>580</v>
      </c>
      <c r="J40" s="1694">
        <f t="shared" si="2"/>
        <v>602</v>
      </c>
      <c r="K40" s="1694">
        <f t="shared" si="2"/>
        <v>630</v>
      </c>
      <c r="L40" s="1694">
        <f t="shared" si="2"/>
        <v>720</v>
      </c>
      <c r="M40" s="1694">
        <f t="shared" si="2"/>
        <v>625</v>
      </c>
      <c r="N40" s="1672"/>
      <c r="O40" s="1684"/>
      <c r="P40" s="1695"/>
      <c r="Q40" s="1740"/>
      <c r="R40" s="1740"/>
      <c r="S40" s="1740"/>
      <c r="AP40" s="1682" t="s">
        <v>598</v>
      </c>
      <c r="AQ40" s="1756">
        <v>540</v>
      </c>
      <c r="AR40" s="1757">
        <v>530</v>
      </c>
      <c r="AS40" s="1757">
        <v>531</v>
      </c>
      <c r="AT40" s="1757">
        <v>531</v>
      </c>
      <c r="AU40" s="1757">
        <v>533.90499999999997</v>
      </c>
      <c r="AV40" s="1757">
        <v>540</v>
      </c>
      <c r="AW40" s="1757">
        <v>550</v>
      </c>
      <c r="AX40" s="1757">
        <v>574.5</v>
      </c>
      <c r="AY40" s="1757"/>
      <c r="AZ40" s="1756">
        <v>525.98500000000001</v>
      </c>
      <c r="BA40" s="1757">
        <v>505</v>
      </c>
      <c r="BB40" s="1757">
        <v>505</v>
      </c>
      <c r="BC40" s="1757">
        <v>510</v>
      </c>
      <c r="BD40" s="1757">
        <v>519</v>
      </c>
      <c r="BE40" s="1757">
        <v>526</v>
      </c>
      <c r="BF40" s="1757">
        <v>539.5</v>
      </c>
      <c r="BG40" s="1757">
        <v>573</v>
      </c>
      <c r="BH40" s="1696">
        <v>0</v>
      </c>
      <c r="BI40" s="1693">
        <v>519.29999999999995</v>
      </c>
      <c r="BJ40" s="1694">
        <v>505</v>
      </c>
      <c r="BK40" s="1694">
        <v>505</v>
      </c>
      <c r="BL40" s="1694">
        <v>505</v>
      </c>
      <c r="BM40" s="1694">
        <v>513</v>
      </c>
      <c r="BN40" s="1694">
        <v>520</v>
      </c>
      <c r="BO40" s="1694">
        <v>531.29</v>
      </c>
      <c r="BP40" s="1694">
        <v>565.5</v>
      </c>
      <c r="BQ40" s="1694">
        <v>877</v>
      </c>
    </row>
    <row r="41" spans="1:69" s="1679" customFormat="1" ht="16.5" customHeight="1" x14ac:dyDescent="0.2">
      <c r="A41" s="1677"/>
      <c r="B41" s="1667"/>
      <c r="C41" s="1668" t="s">
        <v>600</v>
      </c>
      <c r="D41" s="1668"/>
      <c r="E41" s="1693">
        <f t="shared" si="3"/>
        <v>651.55999999999995</v>
      </c>
      <c r="F41" s="1694">
        <f t="shared" si="2"/>
        <v>550</v>
      </c>
      <c r="G41" s="1694">
        <f t="shared" si="2"/>
        <v>578.96</v>
      </c>
      <c r="H41" s="1694">
        <f t="shared" si="2"/>
        <v>615</v>
      </c>
      <c r="I41" s="1694">
        <f t="shared" si="2"/>
        <v>675</v>
      </c>
      <c r="J41" s="1694">
        <f t="shared" si="2"/>
        <v>762.35</v>
      </c>
      <c r="K41" s="1694">
        <f t="shared" si="2"/>
        <v>888.9</v>
      </c>
      <c r="L41" s="1694">
        <f t="shared" si="2"/>
        <v>1210</v>
      </c>
      <c r="M41" s="1694">
        <f t="shared" si="2"/>
        <v>646</v>
      </c>
      <c r="N41" s="1672"/>
      <c r="O41" s="1684"/>
      <c r="P41" s="1695"/>
      <c r="Q41" s="1740"/>
      <c r="R41" s="1740"/>
      <c r="S41" s="1740"/>
      <c r="AP41" s="1682" t="s">
        <v>599</v>
      </c>
      <c r="AQ41" s="1756">
        <v>580</v>
      </c>
      <c r="AR41" s="1757">
        <v>535</v>
      </c>
      <c r="AS41" s="1757">
        <v>545</v>
      </c>
      <c r="AT41" s="1757">
        <v>554</v>
      </c>
      <c r="AU41" s="1757">
        <v>580</v>
      </c>
      <c r="AV41" s="1757">
        <v>602</v>
      </c>
      <c r="AW41" s="1757">
        <v>630</v>
      </c>
      <c r="AX41" s="1757">
        <v>720</v>
      </c>
      <c r="AY41" s="1757">
        <v>625</v>
      </c>
      <c r="AZ41" s="1756">
        <v>573</v>
      </c>
      <c r="BA41" s="1757">
        <v>520</v>
      </c>
      <c r="BB41" s="1757">
        <v>530</v>
      </c>
      <c r="BC41" s="1757">
        <v>550</v>
      </c>
      <c r="BD41" s="1757">
        <v>570</v>
      </c>
      <c r="BE41" s="1757">
        <v>600</v>
      </c>
      <c r="BF41" s="1757">
        <v>630</v>
      </c>
      <c r="BG41" s="1757">
        <v>719</v>
      </c>
      <c r="BH41" s="1696">
        <v>617.21499999999992</v>
      </c>
      <c r="BI41" s="1693">
        <v>569.73</v>
      </c>
      <c r="BJ41" s="1694">
        <v>517.79</v>
      </c>
      <c r="BK41" s="1694">
        <v>525</v>
      </c>
      <c r="BL41" s="1694">
        <v>543</v>
      </c>
      <c r="BM41" s="1694">
        <v>564</v>
      </c>
      <c r="BN41" s="1694">
        <v>594</v>
      </c>
      <c r="BO41" s="1694">
        <v>630</v>
      </c>
      <c r="BP41" s="1694">
        <v>708.65</v>
      </c>
      <c r="BQ41" s="1694">
        <v>590.68499999999995</v>
      </c>
    </row>
    <row r="42" spans="1:69" s="1679" customFormat="1" ht="16.5" customHeight="1" x14ac:dyDescent="0.2">
      <c r="A42" s="1677"/>
      <c r="B42" s="1667"/>
      <c r="C42" s="1668" t="s">
        <v>601</v>
      </c>
      <c r="D42" s="1668"/>
      <c r="E42" s="1693">
        <f t="shared" si="3"/>
        <v>1201</v>
      </c>
      <c r="F42" s="1694">
        <f t="shared" si="2"/>
        <v>860</v>
      </c>
      <c r="G42" s="1694">
        <f t="shared" si="2"/>
        <v>995.51</v>
      </c>
      <c r="H42" s="1694">
        <f t="shared" si="2"/>
        <v>1125.04</v>
      </c>
      <c r="I42" s="1694">
        <f t="shared" si="2"/>
        <v>1201.48</v>
      </c>
      <c r="J42" s="1694">
        <f t="shared" si="2"/>
        <v>1388.42</v>
      </c>
      <c r="K42" s="1694">
        <f t="shared" si="2"/>
        <v>1686.51</v>
      </c>
      <c r="L42" s="1694">
        <f t="shared" si="2"/>
        <v>2156.3200000000002</v>
      </c>
      <c r="M42" s="1694">
        <f t="shared" si="2"/>
        <v>935</v>
      </c>
      <c r="N42" s="1672"/>
      <c r="O42" s="1684"/>
      <c r="P42" s="1695"/>
      <c r="Q42" s="1740"/>
      <c r="R42" s="1740"/>
      <c r="S42" s="1740"/>
      <c r="AP42" s="1682" t="s">
        <v>600</v>
      </c>
      <c r="AQ42" s="1756">
        <v>651.55999999999995</v>
      </c>
      <c r="AR42" s="1757">
        <v>550</v>
      </c>
      <c r="AS42" s="1757">
        <v>578.96</v>
      </c>
      <c r="AT42" s="1757">
        <v>615</v>
      </c>
      <c r="AU42" s="1757">
        <v>675</v>
      </c>
      <c r="AV42" s="1757">
        <v>762.35</v>
      </c>
      <c r="AW42" s="1757">
        <v>888.9</v>
      </c>
      <c r="AX42" s="1757">
        <v>1210</v>
      </c>
      <c r="AY42" s="1757">
        <v>646</v>
      </c>
      <c r="AZ42" s="1756">
        <v>651.55999999999995</v>
      </c>
      <c r="BA42" s="1757">
        <v>544.99</v>
      </c>
      <c r="BB42" s="1757">
        <v>567</v>
      </c>
      <c r="BC42" s="1757">
        <v>614.25</v>
      </c>
      <c r="BD42" s="1757">
        <v>672</v>
      </c>
      <c r="BE42" s="1757">
        <v>770</v>
      </c>
      <c r="BF42" s="1757">
        <v>900</v>
      </c>
      <c r="BG42" s="1757">
        <v>1231</v>
      </c>
      <c r="BH42" s="1696">
        <v>611.44000000000005</v>
      </c>
      <c r="BI42" s="1693">
        <v>666.41</v>
      </c>
      <c r="BJ42" s="1694">
        <v>544.99</v>
      </c>
      <c r="BK42" s="1694">
        <v>570</v>
      </c>
      <c r="BL42" s="1694">
        <v>610</v>
      </c>
      <c r="BM42" s="1694">
        <v>677.08</v>
      </c>
      <c r="BN42" s="1694">
        <v>781</v>
      </c>
      <c r="BO42" s="1694">
        <v>931.5</v>
      </c>
      <c r="BP42" s="1694">
        <v>1249.24</v>
      </c>
      <c r="BQ42" s="1694">
        <v>612.5</v>
      </c>
    </row>
    <row r="43" spans="1:69" s="1679" customFormat="1" ht="16.5" customHeight="1" x14ac:dyDescent="0.2">
      <c r="A43" s="1677"/>
      <c r="B43" s="1667"/>
      <c r="C43" s="1668" t="s">
        <v>596</v>
      </c>
      <c r="D43" s="1668"/>
      <c r="E43" s="1693">
        <f t="shared" si="3"/>
        <v>560</v>
      </c>
      <c r="F43" s="1694">
        <f t="shared" si="2"/>
        <v>540</v>
      </c>
      <c r="G43" s="1694">
        <f t="shared" si="2"/>
        <v>530</v>
      </c>
      <c r="H43" s="1694">
        <f t="shared" si="2"/>
        <v>542</v>
      </c>
      <c r="I43" s="1694">
        <f t="shared" si="2"/>
        <v>706.75</v>
      </c>
      <c r="J43" s="1694">
        <f t="shared" si="2"/>
        <v>725.2</v>
      </c>
      <c r="K43" s="1694">
        <f t="shared" si="2"/>
        <v>986.5</v>
      </c>
      <c r="L43" s="1694">
        <f t="shared" si="2"/>
        <v>1039.2</v>
      </c>
      <c r="M43" s="1694">
        <f t="shared" si="2"/>
        <v>840</v>
      </c>
      <c r="N43" s="1672"/>
      <c r="O43" s="1684"/>
      <c r="P43" s="1695"/>
      <c r="Q43" s="1740"/>
      <c r="R43" s="1740"/>
      <c r="S43" s="1740"/>
      <c r="AP43" s="1682" t="s">
        <v>601</v>
      </c>
      <c r="AQ43" s="1756">
        <v>1201</v>
      </c>
      <c r="AR43" s="1757">
        <v>860</v>
      </c>
      <c r="AS43" s="1757">
        <v>995.51</v>
      </c>
      <c r="AT43" s="1757">
        <v>1125.04</v>
      </c>
      <c r="AU43" s="1757">
        <v>1201.48</v>
      </c>
      <c r="AV43" s="1757">
        <v>1388.42</v>
      </c>
      <c r="AW43" s="1757">
        <v>1686.51</v>
      </c>
      <c r="AX43" s="1757">
        <v>2156.3200000000002</v>
      </c>
      <c r="AY43" s="1757">
        <v>935</v>
      </c>
      <c r="AZ43" s="1756">
        <v>1201</v>
      </c>
      <c r="BA43" s="1757">
        <v>840</v>
      </c>
      <c r="BB43" s="1757">
        <v>970</v>
      </c>
      <c r="BC43" s="1757">
        <v>1137.3800000000001</v>
      </c>
      <c r="BD43" s="1757">
        <v>1201.48</v>
      </c>
      <c r="BE43" s="1757">
        <v>1405.7950000000001</v>
      </c>
      <c r="BF43" s="1757">
        <v>1740.15</v>
      </c>
      <c r="BG43" s="1757">
        <v>2196.29</v>
      </c>
      <c r="BH43" s="1696">
        <v>900</v>
      </c>
      <c r="BI43" s="1693">
        <v>1200</v>
      </c>
      <c r="BJ43" s="1694">
        <v>800</v>
      </c>
      <c r="BK43" s="1694">
        <v>1000</v>
      </c>
      <c r="BL43" s="1694">
        <v>1104</v>
      </c>
      <c r="BM43" s="1694">
        <v>1212.0450000000001</v>
      </c>
      <c r="BN43" s="1694">
        <v>1474.63</v>
      </c>
      <c r="BO43" s="1694">
        <v>1750</v>
      </c>
      <c r="BP43" s="1694">
        <v>2227.06</v>
      </c>
      <c r="BQ43" s="1694">
        <v>1048.105</v>
      </c>
    </row>
    <row r="44" spans="1:69" s="1690" customFormat="1" ht="10.5" customHeight="1" x14ac:dyDescent="0.2">
      <c r="A44" s="1686"/>
      <c r="B44" s="1656"/>
      <c r="C44" s="187"/>
      <c r="D44" s="1697"/>
      <c r="E44" s="1688"/>
      <c r="F44" s="1688"/>
      <c r="G44" s="1688"/>
      <c r="H44" s="1688"/>
      <c r="I44" s="1688"/>
      <c r="J44" s="1688"/>
      <c r="K44" s="1688"/>
      <c r="L44" s="1688"/>
      <c r="M44" s="1688"/>
      <c r="N44" s="235"/>
      <c r="O44" s="1689"/>
      <c r="P44" s="1698"/>
      <c r="Q44" s="1740"/>
      <c r="R44" s="1740"/>
      <c r="S44" s="1740"/>
      <c r="AP44" s="1682" t="s">
        <v>596</v>
      </c>
      <c r="AQ44" s="1756">
        <v>560</v>
      </c>
      <c r="AR44" s="1757">
        <v>540</v>
      </c>
      <c r="AS44" s="1757">
        <v>530</v>
      </c>
      <c r="AT44" s="1757">
        <v>542</v>
      </c>
      <c r="AU44" s="1757">
        <v>706.75</v>
      </c>
      <c r="AV44" s="1757">
        <v>725.2</v>
      </c>
      <c r="AW44" s="1757">
        <v>986.5</v>
      </c>
      <c r="AX44" s="1757">
        <v>1039.2</v>
      </c>
      <c r="AY44" s="1757">
        <v>840</v>
      </c>
      <c r="AZ44" s="1756">
        <v>550</v>
      </c>
      <c r="BA44" s="1757">
        <v>507</v>
      </c>
      <c r="BB44" s="1757">
        <v>541</v>
      </c>
      <c r="BC44" s="1757">
        <v>580</v>
      </c>
      <c r="BD44" s="1757">
        <v>687.71</v>
      </c>
      <c r="BE44" s="1757">
        <v>722.5</v>
      </c>
      <c r="BF44" s="1757">
        <v>1050</v>
      </c>
      <c r="BG44" s="1757">
        <v>984.18499999999995</v>
      </c>
      <c r="BH44" s="1696">
        <v>965</v>
      </c>
      <c r="BI44" s="1693">
        <v>600</v>
      </c>
      <c r="BJ44" s="1694">
        <v>520</v>
      </c>
      <c r="BK44" s="1694">
        <v>542.09500000000003</v>
      </c>
      <c r="BL44" s="1694">
        <v>600</v>
      </c>
      <c r="BM44" s="1694">
        <v>796.57</v>
      </c>
      <c r="BN44" s="1694">
        <v>748.2</v>
      </c>
      <c r="BO44" s="1694">
        <v>1017.45</v>
      </c>
      <c r="BP44" s="1694">
        <v>1104</v>
      </c>
      <c r="BQ44" s="1694">
        <v>965</v>
      </c>
    </row>
    <row r="45" spans="1:69" s="1663" customFormat="1" ht="16.5" customHeight="1" x14ac:dyDescent="0.2">
      <c r="A45" s="1655"/>
      <c r="B45" s="1656"/>
      <c r="C45" s="1691" t="s">
        <v>603</v>
      </c>
      <c r="D45" s="1699"/>
      <c r="E45" s="1700">
        <f>INDEX($AP$45:$BQ$50,MATCH($C45,$AP$45:$AP$50,0),MATCH(E$29,$AP$31:$BQ$31,0)+9*($AM$31-1))</f>
        <v>2054911</v>
      </c>
      <c r="F45" s="1700">
        <f t="shared" ref="F45:M50" si="4">INDEX($AP$45:$BQ$50,MATCH($C45,$AP$45:$AP$50,0),MATCH(F$29,$AP$31:$BQ$31,0)+9*($AM$31-1))</f>
        <v>397449</v>
      </c>
      <c r="G45" s="1700">
        <f t="shared" si="4"/>
        <v>383916</v>
      </c>
      <c r="H45" s="1700">
        <f t="shared" si="4"/>
        <v>181810</v>
      </c>
      <c r="I45" s="1700">
        <f t="shared" si="4"/>
        <v>380016</v>
      </c>
      <c r="J45" s="1700">
        <f t="shared" si="4"/>
        <v>247894</v>
      </c>
      <c r="K45" s="1700">
        <f t="shared" si="4"/>
        <v>202155</v>
      </c>
      <c r="L45" s="1700">
        <f t="shared" si="4"/>
        <v>261470</v>
      </c>
      <c r="M45" s="1701">
        <f t="shared" si="4"/>
        <v>201</v>
      </c>
      <c r="N45" s="1661"/>
      <c r="O45" s="1662"/>
      <c r="Q45" s="1740"/>
      <c r="R45" s="1740"/>
      <c r="S45" s="1740"/>
      <c r="AP45" s="1691" t="s">
        <v>603</v>
      </c>
      <c r="AQ45" s="1758">
        <v>2054911</v>
      </c>
      <c r="AR45" s="1758">
        <v>397449</v>
      </c>
      <c r="AS45" s="1758">
        <v>383916</v>
      </c>
      <c r="AT45" s="1758">
        <v>181810</v>
      </c>
      <c r="AU45" s="1758">
        <v>380016</v>
      </c>
      <c r="AV45" s="1758">
        <v>247894</v>
      </c>
      <c r="AW45" s="1758">
        <v>202155</v>
      </c>
      <c r="AX45" s="1758">
        <v>261470</v>
      </c>
      <c r="AY45" s="1759">
        <v>201</v>
      </c>
      <c r="AZ45" s="1758">
        <v>1991131</v>
      </c>
      <c r="BA45" s="1758">
        <v>376022</v>
      </c>
      <c r="BB45" s="1758">
        <v>332883</v>
      </c>
      <c r="BC45" s="1758">
        <v>189597</v>
      </c>
      <c r="BD45" s="1758">
        <v>393295</v>
      </c>
      <c r="BE45" s="1758">
        <v>260667</v>
      </c>
      <c r="BF45" s="1758">
        <v>183652</v>
      </c>
      <c r="BG45" s="1758">
        <v>254789</v>
      </c>
      <c r="BH45" s="1702">
        <v>226</v>
      </c>
      <c r="BI45" s="1700">
        <v>1928307</v>
      </c>
      <c r="BJ45" s="1700">
        <v>334206</v>
      </c>
      <c r="BK45" s="1700">
        <v>292896</v>
      </c>
      <c r="BL45" s="1700">
        <v>218988</v>
      </c>
      <c r="BM45" s="1700">
        <v>398045</v>
      </c>
      <c r="BN45" s="1700">
        <v>269948</v>
      </c>
      <c r="BO45" s="1700">
        <v>168884</v>
      </c>
      <c r="BP45" s="1700">
        <v>245064</v>
      </c>
      <c r="BQ45" s="1701">
        <v>276</v>
      </c>
    </row>
    <row r="46" spans="1:69" s="1679" customFormat="1" ht="16.5" customHeight="1" x14ac:dyDescent="0.2">
      <c r="A46" s="1677"/>
      <c r="B46" s="1667"/>
      <c r="C46" s="1668" t="s">
        <v>598</v>
      </c>
      <c r="D46" s="1668"/>
      <c r="E46" s="1703">
        <f t="shared" ref="E46:E50" si="5">INDEX($AP$45:$BQ$50,MATCH($C46,$AP$45:$AP$50,0),MATCH(E$29,$AP$31:$BQ$31,0)+9*($AM$31-1))</f>
        <v>8353</v>
      </c>
      <c r="F46" s="1704">
        <f t="shared" si="4"/>
        <v>1477</v>
      </c>
      <c r="G46" s="1704">
        <f t="shared" si="4"/>
        <v>979</v>
      </c>
      <c r="H46" s="1704">
        <f t="shared" si="4"/>
        <v>513</v>
      </c>
      <c r="I46" s="1704">
        <f t="shared" si="4"/>
        <v>1418</v>
      </c>
      <c r="J46" s="1704">
        <f t="shared" si="4"/>
        <v>1122</v>
      </c>
      <c r="K46" s="1704">
        <f t="shared" si="4"/>
        <v>1031</v>
      </c>
      <c r="L46" s="1704">
        <f t="shared" si="4"/>
        <v>1813</v>
      </c>
      <c r="M46" s="1705">
        <f t="shared" si="4"/>
        <v>0</v>
      </c>
      <c r="N46" s="1672"/>
      <c r="O46" s="1684"/>
      <c r="P46" s="1695"/>
      <c r="Q46" s="1740"/>
      <c r="R46" s="1740"/>
      <c r="S46" s="1740"/>
      <c r="AP46" s="1682" t="s">
        <v>598</v>
      </c>
      <c r="AQ46" s="1760">
        <v>8353</v>
      </c>
      <c r="AR46" s="1761">
        <v>1477</v>
      </c>
      <c r="AS46" s="1761">
        <v>979</v>
      </c>
      <c r="AT46" s="1761">
        <v>513</v>
      </c>
      <c r="AU46" s="1761">
        <v>1418</v>
      </c>
      <c r="AV46" s="1761">
        <v>1122</v>
      </c>
      <c r="AW46" s="1761">
        <v>1031</v>
      </c>
      <c r="AX46" s="1761">
        <v>1813</v>
      </c>
      <c r="AY46" s="1761">
        <v>0</v>
      </c>
      <c r="AZ46" s="1760">
        <v>8484</v>
      </c>
      <c r="BA46" s="1761">
        <v>918</v>
      </c>
      <c r="BB46" s="1761">
        <v>1150</v>
      </c>
      <c r="BC46" s="1761">
        <v>631</v>
      </c>
      <c r="BD46" s="1761">
        <v>1620</v>
      </c>
      <c r="BE46" s="1761">
        <v>1319</v>
      </c>
      <c r="BF46" s="1761">
        <v>943</v>
      </c>
      <c r="BG46" s="1761">
        <v>1903</v>
      </c>
      <c r="BH46" s="1706">
        <v>0</v>
      </c>
      <c r="BI46" s="1703">
        <v>10057</v>
      </c>
      <c r="BJ46" s="1704">
        <v>1626</v>
      </c>
      <c r="BK46" s="1704">
        <v>1079</v>
      </c>
      <c r="BL46" s="1704">
        <v>868</v>
      </c>
      <c r="BM46" s="1704">
        <v>1907</v>
      </c>
      <c r="BN46" s="1704">
        <v>1560</v>
      </c>
      <c r="BO46" s="1704">
        <v>990</v>
      </c>
      <c r="BP46" s="1704">
        <v>2026</v>
      </c>
      <c r="BQ46" s="1704">
        <v>1</v>
      </c>
    </row>
    <row r="47" spans="1:69" s="1679" customFormat="1" ht="16.5" customHeight="1" x14ac:dyDescent="0.2">
      <c r="A47" s="1707"/>
      <c r="B47" s="1667"/>
      <c r="C47" s="1668" t="s">
        <v>599</v>
      </c>
      <c r="D47" s="1668"/>
      <c r="E47" s="1703">
        <f t="shared" si="5"/>
        <v>1036344</v>
      </c>
      <c r="F47" s="1704">
        <f t="shared" si="4"/>
        <v>183466</v>
      </c>
      <c r="G47" s="1704">
        <f t="shared" si="4"/>
        <v>173200</v>
      </c>
      <c r="H47" s="1704">
        <f t="shared" si="4"/>
        <v>87087</v>
      </c>
      <c r="I47" s="1704">
        <f t="shared" si="4"/>
        <v>190315</v>
      </c>
      <c r="J47" s="1704">
        <f t="shared" si="4"/>
        <v>132379</v>
      </c>
      <c r="K47" s="1704">
        <f t="shared" si="4"/>
        <v>109352</v>
      </c>
      <c r="L47" s="1704">
        <f t="shared" si="4"/>
        <v>160380</v>
      </c>
      <c r="M47" s="1704">
        <f t="shared" si="4"/>
        <v>165</v>
      </c>
      <c r="N47" s="1672"/>
      <c r="O47" s="1684"/>
      <c r="P47" s="1695"/>
      <c r="Q47" s="1740"/>
      <c r="R47" s="1740"/>
      <c r="S47" s="1740"/>
      <c r="AP47" s="1682" t="s">
        <v>599</v>
      </c>
      <c r="AQ47" s="1760">
        <v>1036344</v>
      </c>
      <c r="AR47" s="1761">
        <v>183466</v>
      </c>
      <c r="AS47" s="1761">
        <v>173200</v>
      </c>
      <c r="AT47" s="1761">
        <v>87087</v>
      </c>
      <c r="AU47" s="1761">
        <v>190315</v>
      </c>
      <c r="AV47" s="1761">
        <v>132379</v>
      </c>
      <c r="AW47" s="1761">
        <v>109352</v>
      </c>
      <c r="AX47" s="1761">
        <v>160380</v>
      </c>
      <c r="AY47" s="1761">
        <v>165</v>
      </c>
      <c r="AZ47" s="1760">
        <v>1031891</v>
      </c>
      <c r="BA47" s="1761">
        <v>178562</v>
      </c>
      <c r="BB47" s="1761">
        <v>158753</v>
      </c>
      <c r="BC47" s="1761">
        <v>91817</v>
      </c>
      <c r="BD47" s="1761">
        <v>200443</v>
      </c>
      <c r="BE47" s="1761">
        <v>142498</v>
      </c>
      <c r="BF47" s="1761">
        <v>100077</v>
      </c>
      <c r="BG47" s="1761">
        <v>159565</v>
      </c>
      <c r="BH47" s="1706">
        <v>176</v>
      </c>
      <c r="BI47" s="1703">
        <v>1028192</v>
      </c>
      <c r="BJ47" s="1704">
        <v>165809</v>
      </c>
      <c r="BK47" s="1704">
        <v>143395</v>
      </c>
      <c r="BL47" s="1704">
        <v>110172</v>
      </c>
      <c r="BM47" s="1704">
        <v>206227</v>
      </c>
      <c r="BN47" s="1704">
        <v>150475</v>
      </c>
      <c r="BO47" s="1704">
        <v>94660</v>
      </c>
      <c r="BP47" s="1704">
        <v>157248</v>
      </c>
      <c r="BQ47" s="1704">
        <v>206</v>
      </c>
    </row>
    <row r="48" spans="1:69" s="1679" customFormat="1" ht="16.5" customHeight="1" x14ac:dyDescent="0.2">
      <c r="A48" s="1707"/>
      <c r="B48" s="1667"/>
      <c r="C48" s="1668" t="s">
        <v>600</v>
      </c>
      <c r="D48" s="1668"/>
      <c r="E48" s="1703">
        <f t="shared" si="5"/>
        <v>574341</v>
      </c>
      <c r="F48" s="1704">
        <f t="shared" si="4"/>
        <v>127862</v>
      </c>
      <c r="G48" s="1704">
        <f t="shared" si="4"/>
        <v>118233</v>
      </c>
      <c r="H48" s="1704">
        <f t="shared" si="4"/>
        <v>52579</v>
      </c>
      <c r="I48" s="1704">
        <f t="shared" si="4"/>
        <v>98969</v>
      </c>
      <c r="J48" s="1704">
        <f t="shared" si="4"/>
        <v>60231</v>
      </c>
      <c r="K48" s="1704">
        <f t="shared" si="4"/>
        <v>51412</v>
      </c>
      <c r="L48" s="1704">
        <f t="shared" si="4"/>
        <v>65032</v>
      </c>
      <c r="M48" s="1704">
        <f t="shared" si="4"/>
        <v>23</v>
      </c>
      <c r="N48" s="1672"/>
      <c r="O48" s="1684"/>
      <c r="P48" s="1695"/>
      <c r="Q48" s="1740"/>
      <c r="R48" s="1740"/>
      <c r="S48" s="1740"/>
      <c r="AP48" s="1682" t="s">
        <v>600</v>
      </c>
      <c r="AQ48" s="1760">
        <v>574341</v>
      </c>
      <c r="AR48" s="1761">
        <v>127862</v>
      </c>
      <c r="AS48" s="1761">
        <v>118233</v>
      </c>
      <c r="AT48" s="1761">
        <v>52579</v>
      </c>
      <c r="AU48" s="1761">
        <v>98969</v>
      </c>
      <c r="AV48" s="1761">
        <v>60231</v>
      </c>
      <c r="AW48" s="1761">
        <v>51412</v>
      </c>
      <c r="AX48" s="1761">
        <v>65032</v>
      </c>
      <c r="AY48" s="1761">
        <v>23</v>
      </c>
      <c r="AZ48" s="1760">
        <v>537397</v>
      </c>
      <c r="BA48" s="1761">
        <v>115962</v>
      </c>
      <c r="BB48" s="1761">
        <v>98185</v>
      </c>
      <c r="BC48" s="1761">
        <v>52480</v>
      </c>
      <c r="BD48" s="1761">
        <v>99813</v>
      </c>
      <c r="BE48" s="1761">
        <v>62480</v>
      </c>
      <c r="BF48" s="1761">
        <v>46963</v>
      </c>
      <c r="BG48" s="1761">
        <v>61481</v>
      </c>
      <c r="BH48" s="1706">
        <v>33</v>
      </c>
      <c r="BI48" s="1703">
        <v>502817</v>
      </c>
      <c r="BJ48" s="1704">
        <v>98137</v>
      </c>
      <c r="BK48" s="1704">
        <v>83776</v>
      </c>
      <c r="BL48" s="1704">
        <v>57897</v>
      </c>
      <c r="BM48" s="1704">
        <v>98567</v>
      </c>
      <c r="BN48" s="1704">
        <v>64765</v>
      </c>
      <c r="BO48" s="1704">
        <v>42639</v>
      </c>
      <c r="BP48" s="1704">
        <v>56985</v>
      </c>
      <c r="BQ48" s="1704">
        <v>51</v>
      </c>
    </row>
    <row r="49" spans="1:69" s="1679" customFormat="1" ht="16.5" customHeight="1" x14ac:dyDescent="0.2">
      <c r="A49" s="1707"/>
      <c r="B49" s="1667"/>
      <c r="C49" s="1668" t="s">
        <v>601</v>
      </c>
      <c r="D49" s="1668"/>
      <c r="E49" s="1703">
        <f t="shared" si="5"/>
        <v>431481</v>
      </c>
      <c r="F49" s="1704">
        <f t="shared" si="4"/>
        <v>82528</v>
      </c>
      <c r="G49" s="1704">
        <f t="shared" si="4"/>
        <v>90397</v>
      </c>
      <c r="H49" s="1704">
        <f t="shared" si="4"/>
        <v>41324</v>
      </c>
      <c r="I49" s="1704">
        <f t="shared" si="4"/>
        <v>88902</v>
      </c>
      <c r="J49" s="1704">
        <f t="shared" si="4"/>
        <v>54033</v>
      </c>
      <c r="K49" s="1704">
        <f t="shared" si="4"/>
        <v>40216</v>
      </c>
      <c r="L49" s="1704">
        <f t="shared" si="4"/>
        <v>34069</v>
      </c>
      <c r="M49" s="1704">
        <f t="shared" si="4"/>
        <v>12</v>
      </c>
      <c r="N49" s="1672"/>
      <c r="O49" s="1684"/>
      <c r="P49" s="1695"/>
      <c r="Q49" s="1740"/>
      <c r="R49" s="1740"/>
      <c r="S49" s="1740"/>
      <c r="AP49" s="1682" t="s">
        <v>601</v>
      </c>
      <c r="AQ49" s="1760">
        <v>431481</v>
      </c>
      <c r="AR49" s="1761">
        <v>82528</v>
      </c>
      <c r="AS49" s="1761">
        <v>90397</v>
      </c>
      <c r="AT49" s="1761">
        <v>41324</v>
      </c>
      <c r="AU49" s="1761">
        <v>88902</v>
      </c>
      <c r="AV49" s="1761">
        <v>54033</v>
      </c>
      <c r="AW49" s="1761">
        <v>40216</v>
      </c>
      <c r="AX49" s="1761">
        <v>34069</v>
      </c>
      <c r="AY49" s="1761">
        <v>12</v>
      </c>
      <c r="AZ49" s="1760">
        <v>408683</v>
      </c>
      <c r="BA49" s="1761">
        <v>78320</v>
      </c>
      <c r="BB49" s="1761">
        <v>73875</v>
      </c>
      <c r="BC49" s="1761">
        <v>44318</v>
      </c>
      <c r="BD49" s="1761">
        <v>90865</v>
      </c>
      <c r="BE49" s="1761">
        <v>54150</v>
      </c>
      <c r="BF49" s="1761">
        <v>35524</v>
      </c>
      <c r="BG49" s="1761">
        <v>31616</v>
      </c>
      <c r="BH49" s="1706">
        <v>15</v>
      </c>
      <c r="BI49" s="1703">
        <v>383510</v>
      </c>
      <c r="BJ49" s="1704">
        <v>67341</v>
      </c>
      <c r="BK49" s="1704">
        <v>63808</v>
      </c>
      <c r="BL49" s="1704">
        <v>49639</v>
      </c>
      <c r="BM49" s="1704">
        <v>90818</v>
      </c>
      <c r="BN49" s="1704">
        <v>52923</v>
      </c>
      <c r="BO49" s="1704">
        <v>30439</v>
      </c>
      <c r="BP49" s="1704">
        <v>28526</v>
      </c>
      <c r="BQ49" s="1704">
        <v>16</v>
      </c>
    </row>
    <row r="50" spans="1:69" s="1679" customFormat="1" ht="16.5" customHeight="1" x14ac:dyDescent="0.2">
      <c r="A50" s="1707"/>
      <c r="B50" s="1667"/>
      <c r="C50" s="1668" t="s">
        <v>596</v>
      </c>
      <c r="D50" s="1668"/>
      <c r="E50" s="1703">
        <f t="shared" si="5"/>
        <v>4392</v>
      </c>
      <c r="F50" s="1704">
        <f t="shared" si="4"/>
        <v>2116</v>
      </c>
      <c r="G50" s="1704">
        <f t="shared" si="4"/>
        <v>1107</v>
      </c>
      <c r="H50" s="1704">
        <f t="shared" si="4"/>
        <v>307</v>
      </c>
      <c r="I50" s="1704">
        <f t="shared" si="4"/>
        <v>412</v>
      </c>
      <c r="J50" s="1704">
        <f t="shared" si="4"/>
        <v>129</v>
      </c>
      <c r="K50" s="1704">
        <f t="shared" si="4"/>
        <v>144</v>
      </c>
      <c r="L50" s="1704">
        <f t="shared" si="4"/>
        <v>176</v>
      </c>
      <c r="M50" s="1704">
        <f t="shared" si="4"/>
        <v>1</v>
      </c>
      <c r="N50" s="1672"/>
      <c r="O50" s="1684"/>
      <c r="P50" s="1695"/>
      <c r="Q50" s="1740"/>
      <c r="R50" s="1740"/>
      <c r="S50" s="1740"/>
      <c r="AP50" s="1682" t="s">
        <v>596</v>
      </c>
      <c r="AQ50" s="1760">
        <v>4392</v>
      </c>
      <c r="AR50" s="1761">
        <v>2116</v>
      </c>
      <c r="AS50" s="1761">
        <v>1107</v>
      </c>
      <c r="AT50" s="1761">
        <v>307</v>
      </c>
      <c r="AU50" s="1761">
        <v>412</v>
      </c>
      <c r="AV50" s="1761">
        <v>129</v>
      </c>
      <c r="AW50" s="1761">
        <v>144</v>
      </c>
      <c r="AX50" s="1761">
        <v>176</v>
      </c>
      <c r="AY50" s="1761">
        <v>1</v>
      </c>
      <c r="AZ50" s="1760">
        <v>4676</v>
      </c>
      <c r="BA50" s="1761">
        <v>2260</v>
      </c>
      <c r="BB50" s="1761">
        <v>920</v>
      </c>
      <c r="BC50" s="1761">
        <v>351</v>
      </c>
      <c r="BD50" s="1761">
        <v>554</v>
      </c>
      <c r="BE50" s="1761">
        <v>220</v>
      </c>
      <c r="BF50" s="1761">
        <v>145</v>
      </c>
      <c r="BG50" s="1761">
        <v>224</v>
      </c>
      <c r="BH50" s="1706">
        <v>2</v>
      </c>
      <c r="BI50" s="1703">
        <v>3731</v>
      </c>
      <c r="BJ50" s="1704">
        <v>1293</v>
      </c>
      <c r="BK50" s="1704">
        <v>838</v>
      </c>
      <c r="BL50" s="1704">
        <v>412</v>
      </c>
      <c r="BM50" s="1704">
        <v>526</v>
      </c>
      <c r="BN50" s="1704">
        <v>225</v>
      </c>
      <c r="BO50" s="1704">
        <v>156</v>
      </c>
      <c r="BP50" s="1704">
        <v>279</v>
      </c>
      <c r="BQ50" s="1704">
        <v>2</v>
      </c>
    </row>
    <row r="51" spans="1:69" s="1690" customFormat="1" ht="10.5" customHeight="1" x14ac:dyDescent="0.2">
      <c r="A51" s="1687"/>
      <c r="B51" s="1708"/>
      <c r="C51" s="1139"/>
      <c r="D51" s="1709"/>
      <c r="E51" s="1710"/>
      <c r="F51" s="1710"/>
      <c r="G51" s="1710"/>
      <c r="H51" s="1711"/>
      <c r="I51" s="1710"/>
      <c r="J51" s="1710"/>
      <c r="K51" s="1710"/>
      <c r="L51" s="1710"/>
      <c r="M51" s="1710"/>
      <c r="N51" s="235"/>
      <c r="O51" s="1689"/>
      <c r="P51" s="1698"/>
      <c r="Q51" s="1740"/>
      <c r="R51" s="1740"/>
      <c r="S51" s="1740"/>
      <c r="AP51" s="1679"/>
      <c r="AQ51" s="1740"/>
      <c r="AR51" s="1740"/>
      <c r="AS51" s="1740"/>
      <c r="AT51" s="1740"/>
      <c r="AU51" s="1740"/>
      <c r="AV51" s="1740"/>
      <c r="AW51" s="1740"/>
      <c r="AX51" s="1740"/>
      <c r="AY51" s="1740"/>
      <c r="AZ51" s="1740"/>
      <c r="BA51" s="1740"/>
      <c r="BB51" s="1740"/>
      <c r="BC51" s="1740"/>
      <c r="BD51" s="1740"/>
      <c r="BE51" s="1740"/>
      <c r="BF51" s="1740"/>
      <c r="BG51" s="1740"/>
      <c r="BH51" s="1679"/>
      <c r="BI51" s="1679"/>
      <c r="BJ51" s="1679"/>
      <c r="BK51" s="1679"/>
      <c r="BL51" s="1679"/>
      <c r="BM51" s="1679"/>
      <c r="BN51" s="1679"/>
      <c r="BO51" s="1679"/>
      <c r="BP51" s="1679"/>
      <c r="BQ51" s="1679"/>
    </row>
    <row r="52" spans="1:69" s="1663" customFormat="1" ht="16.5" customHeight="1" x14ac:dyDescent="0.2">
      <c r="A52" s="1655"/>
      <c r="B52" s="1656"/>
      <c r="C52" s="1712" t="s">
        <v>604</v>
      </c>
      <c r="D52" s="1713"/>
      <c r="E52" s="1714">
        <f>+E45/E$45</f>
        <v>1</v>
      </c>
      <c r="F52" s="1714">
        <f t="shared" ref="E52:N57" si="6">+F45/F$45</f>
        <v>1</v>
      </c>
      <c r="G52" s="1714">
        <f t="shared" si="6"/>
        <v>1</v>
      </c>
      <c r="H52" s="1714">
        <f t="shared" si="6"/>
        <v>1</v>
      </c>
      <c r="I52" s="1714">
        <f t="shared" si="6"/>
        <v>1</v>
      </c>
      <c r="J52" s="1714">
        <f t="shared" si="6"/>
        <v>1</v>
      </c>
      <c r="K52" s="1714">
        <f t="shared" si="6"/>
        <v>1</v>
      </c>
      <c r="L52" s="1714">
        <f t="shared" si="6"/>
        <v>1</v>
      </c>
      <c r="M52" s="1715">
        <f t="shared" si="6"/>
        <v>1</v>
      </c>
      <c r="N52" s="1661"/>
      <c r="O52" s="1662"/>
      <c r="Q52" s="1740"/>
      <c r="R52" s="1740"/>
      <c r="S52" s="1740"/>
      <c r="AP52" s="1679"/>
      <c r="AQ52" s="1740"/>
      <c r="AR52" s="1740"/>
      <c r="AS52" s="1740"/>
      <c r="AT52" s="1740"/>
      <c r="AU52" s="1740"/>
      <c r="AV52" s="1740"/>
      <c r="AW52" s="1740"/>
      <c r="AX52" s="1740"/>
      <c r="AY52" s="1740"/>
      <c r="AZ52" s="1740"/>
      <c r="BA52" s="1740"/>
      <c r="BB52" s="1740"/>
      <c r="BC52" s="1740"/>
      <c r="BD52" s="1740"/>
      <c r="BE52" s="1740"/>
      <c r="BF52" s="1740"/>
      <c r="BG52" s="1740"/>
      <c r="BH52" s="1679"/>
      <c r="BI52" s="1679"/>
      <c r="BJ52" s="1679"/>
      <c r="BK52" s="1679"/>
      <c r="BL52" s="1679"/>
      <c r="BM52" s="1679"/>
      <c r="BN52" s="1679"/>
      <c r="BO52" s="1679"/>
      <c r="BP52" s="1679"/>
      <c r="BQ52" s="1679"/>
    </row>
    <row r="53" spans="1:69" s="1679" customFormat="1" ht="16.5" customHeight="1" x14ac:dyDescent="0.2">
      <c r="A53" s="1677"/>
      <c r="B53" s="1667"/>
      <c r="C53" s="1668" t="s">
        <v>598</v>
      </c>
      <c r="D53" s="1668"/>
      <c r="E53" s="1716">
        <f>+E46/E$45</f>
        <v>4.0648962412484042E-3</v>
      </c>
      <c r="F53" s="1717">
        <f t="shared" si="6"/>
        <v>3.7162000659204074E-3</v>
      </c>
      <c r="G53" s="1717">
        <f t="shared" si="6"/>
        <v>2.5500369872576293E-3</v>
      </c>
      <c r="H53" s="1717">
        <f t="shared" si="6"/>
        <v>2.8216269732137945E-3</v>
      </c>
      <c r="I53" s="1717">
        <f t="shared" si="6"/>
        <v>3.7314218348701109E-3</v>
      </c>
      <c r="J53" s="1717">
        <f t="shared" si="6"/>
        <v>4.5261281031408586E-3</v>
      </c>
      <c r="K53" s="1717">
        <f t="shared" si="6"/>
        <v>5.1000469936434917E-3</v>
      </c>
      <c r="L53" s="1717">
        <f t="shared" si="6"/>
        <v>6.9338738669828277E-3</v>
      </c>
      <c r="M53" s="1718">
        <f t="shared" si="6"/>
        <v>0</v>
      </c>
      <c r="N53" s="1672"/>
      <c r="O53" s="1684"/>
      <c r="P53" s="1695"/>
      <c r="Q53" s="1740"/>
      <c r="R53" s="1740"/>
      <c r="S53" s="1740"/>
      <c r="AQ53" s="1740"/>
      <c r="AR53" s="1740"/>
      <c r="AS53" s="1740"/>
      <c r="AT53" s="1740"/>
      <c r="AU53" s="1740"/>
      <c r="AV53" s="1740"/>
      <c r="AW53" s="1740"/>
      <c r="AX53" s="1740"/>
      <c r="AY53" s="1740"/>
      <c r="AZ53" s="1740"/>
      <c r="BA53" s="1740"/>
      <c r="BB53" s="1740"/>
      <c r="BC53" s="1740"/>
      <c r="BD53" s="1740"/>
      <c r="BE53" s="1740"/>
      <c r="BF53" s="1740"/>
      <c r="BG53" s="1740"/>
    </row>
    <row r="54" spans="1:69" s="1679" customFormat="1" ht="16.5" customHeight="1" x14ac:dyDescent="0.2">
      <c r="A54" s="1707"/>
      <c r="B54" s="1667"/>
      <c r="C54" s="1668" t="s">
        <v>599</v>
      </c>
      <c r="D54" s="1668"/>
      <c r="E54" s="1716">
        <f>+E47/E$45</f>
        <v>0.50432549146897354</v>
      </c>
      <c r="F54" s="1717">
        <f t="shared" si="6"/>
        <v>0.46160891082881073</v>
      </c>
      <c r="G54" s="1717">
        <f t="shared" si="6"/>
        <v>0.45114035361902083</v>
      </c>
      <c r="H54" s="1717">
        <f t="shared" si="6"/>
        <v>0.47900005500247511</v>
      </c>
      <c r="I54" s="1717">
        <f t="shared" si="6"/>
        <v>0.50080786072165384</v>
      </c>
      <c r="J54" s="1717">
        <f t="shared" si="6"/>
        <v>0.53401453847208891</v>
      </c>
      <c r="K54" s="1717">
        <f t="shared" si="6"/>
        <v>0.5409314634809923</v>
      </c>
      <c r="L54" s="1717">
        <f t="shared" si="6"/>
        <v>0.61337820782498953</v>
      </c>
      <c r="M54" s="1717">
        <f t="shared" si="6"/>
        <v>0.82089552238805974</v>
      </c>
      <c r="N54" s="1672"/>
      <c r="O54" s="1684"/>
      <c r="P54" s="1695"/>
      <c r="Q54" s="1740"/>
      <c r="R54" s="1740"/>
      <c r="S54" s="1740"/>
      <c r="AO54" s="92"/>
      <c r="AP54" s="92"/>
      <c r="AQ54" s="53" t="s">
        <v>473</v>
      </c>
      <c r="AR54" s="53" t="s">
        <v>227</v>
      </c>
      <c r="AS54" s="53" t="s">
        <v>590</v>
      </c>
      <c r="AT54" s="53" t="s">
        <v>591</v>
      </c>
      <c r="AU54" s="53" t="s">
        <v>592</v>
      </c>
      <c r="AV54" s="53" t="s">
        <v>593</v>
      </c>
      <c r="AW54" s="53" t="s">
        <v>594</v>
      </c>
      <c r="AX54" s="53" t="s">
        <v>595</v>
      </c>
      <c r="AY54" s="53" t="s">
        <v>605</v>
      </c>
      <c r="AZ54" s="53" t="s">
        <v>473</v>
      </c>
      <c r="BA54" s="53" t="s">
        <v>227</v>
      </c>
      <c r="BB54" s="53" t="s">
        <v>590</v>
      </c>
      <c r="BC54" s="53" t="s">
        <v>591</v>
      </c>
      <c r="BD54" s="53" t="s">
        <v>592</v>
      </c>
      <c r="BE54" s="53" t="s">
        <v>593</v>
      </c>
      <c r="BF54" s="53" t="s">
        <v>594</v>
      </c>
      <c r="BG54" s="53" t="s">
        <v>595</v>
      </c>
      <c r="BH54" s="92" t="s">
        <v>605</v>
      </c>
    </row>
    <row r="55" spans="1:69" s="1679" customFormat="1" ht="16.5" customHeight="1" x14ac:dyDescent="0.2">
      <c r="A55" s="1707"/>
      <c r="B55" s="1667"/>
      <c r="C55" s="1668" t="s">
        <v>600</v>
      </c>
      <c r="D55" s="1668"/>
      <c r="E55" s="1716">
        <f t="shared" si="6"/>
        <v>0.27949677625940977</v>
      </c>
      <c r="F55" s="1717">
        <f t="shared" si="6"/>
        <v>0.32170668437963112</v>
      </c>
      <c r="G55" s="1717">
        <f t="shared" si="6"/>
        <v>0.3079658050198481</v>
      </c>
      <c r="H55" s="1717">
        <f t="shared" si="6"/>
        <v>0.28919751388812498</v>
      </c>
      <c r="I55" s="1717">
        <f t="shared" si="6"/>
        <v>0.26043377120963329</v>
      </c>
      <c r="J55" s="1717">
        <f t="shared" si="6"/>
        <v>0.24297078590042517</v>
      </c>
      <c r="K55" s="1717">
        <f t="shared" si="6"/>
        <v>0.25431970517672081</v>
      </c>
      <c r="L55" s="1717">
        <f t="shared" si="6"/>
        <v>0.24871687000420697</v>
      </c>
      <c r="M55" s="1717">
        <f t="shared" si="6"/>
        <v>0.11442786069651742</v>
      </c>
      <c r="N55" s="1672"/>
      <c r="O55" s="1684"/>
      <c r="P55" s="1695"/>
      <c r="Q55" s="1740"/>
      <c r="R55" s="1740"/>
      <c r="S55" s="1740"/>
      <c r="AO55" s="92" t="s">
        <v>473</v>
      </c>
      <c r="AP55" s="92" t="s">
        <v>606</v>
      </c>
      <c r="AQ55" s="53">
        <v>1991131</v>
      </c>
      <c r="AR55" s="53">
        <v>376022</v>
      </c>
      <c r="AS55" s="53">
        <v>332883</v>
      </c>
      <c r="AT55" s="53">
        <v>189597</v>
      </c>
      <c r="AU55" s="53">
        <v>393295</v>
      </c>
      <c r="AV55" s="53">
        <v>260667</v>
      </c>
      <c r="AW55" s="53">
        <v>183652</v>
      </c>
      <c r="AX55" s="53">
        <v>254789</v>
      </c>
      <c r="AY55" s="53">
        <v>226</v>
      </c>
      <c r="AZ55" s="53">
        <v>1991131</v>
      </c>
      <c r="BA55" s="53">
        <v>376022</v>
      </c>
      <c r="BB55" s="53">
        <v>332883</v>
      </c>
      <c r="BC55" s="53">
        <v>189597</v>
      </c>
      <c r="BD55" s="53">
        <v>393295</v>
      </c>
      <c r="BE55" s="53">
        <v>260667</v>
      </c>
      <c r="BF55" s="53">
        <v>183652</v>
      </c>
      <c r="BG55" s="53">
        <v>254789</v>
      </c>
      <c r="BH55" s="92">
        <v>226</v>
      </c>
    </row>
    <row r="56" spans="1:69" s="1679" customFormat="1" ht="16.5" customHeight="1" x14ac:dyDescent="0.2">
      <c r="A56" s="1707"/>
      <c r="B56" s="1667"/>
      <c r="C56" s="1668" t="s">
        <v>601</v>
      </c>
      <c r="D56" s="1668"/>
      <c r="E56" s="1716">
        <f t="shared" si="6"/>
        <v>0.20997551718784901</v>
      </c>
      <c r="F56" s="1717">
        <f t="shared" si="6"/>
        <v>0.2076442512121052</v>
      </c>
      <c r="G56" s="1717">
        <f t="shared" si="6"/>
        <v>0.23546036112066182</v>
      </c>
      <c r="H56" s="1717">
        <f t="shared" si="6"/>
        <v>0.22729222815026676</v>
      </c>
      <c r="I56" s="1717">
        <f t="shared" si="6"/>
        <v>0.23394278135657445</v>
      </c>
      <c r="J56" s="1717">
        <f t="shared" si="6"/>
        <v>0.21796816381195189</v>
      </c>
      <c r="K56" s="1717">
        <f t="shared" si="6"/>
        <v>0.19893645964730033</v>
      </c>
      <c r="L56" s="1717">
        <f t="shared" si="6"/>
        <v>0.13029793092897846</v>
      </c>
      <c r="M56" s="1717">
        <f t="shared" si="6"/>
        <v>5.9701492537313432E-2</v>
      </c>
      <c r="N56" s="1672"/>
      <c r="O56" s="1684"/>
      <c r="P56" s="1695"/>
      <c r="Q56" s="1740"/>
      <c r="R56" s="1740"/>
      <c r="S56" s="1740"/>
      <c r="AO56" s="92" t="s">
        <v>607</v>
      </c>
      <c r="AP56" s="92" t="s">
        <v>606</v>
      </c>
      <c r="AQ56" s="53">
        <v>8484</v>
      </c>
      <c r="AR56" s="53">
        <v>918</v>
      </c>
      <c r="AS56" s="53">
        <v>1150</v>
      </c>
      <c r="AT56" s="53">
        <v>631</v>
      </c>
      <c r="AU56" s="53">
        <v>1620</v>
      </c>
      <c r="AV56" s="53">
        <v>1319</v>
      </c>
      <c r="AW56" s="53">
        <v>943</v>
      </c>
      <c r="AX56" s="53">
        <v>1903</v>
      </c>
      <c r="AY56" s="53">
        <v>0</v>
      </c>
      <c r="AZ56" s="53">
        <v>8484</v>
      </c>
      <c r="BA56" s="53">
        <v>918</v>
      </c>
      <c r="BB56" s="53">
        <v>1150</v>
      </c>
      <c r="BC56" s="53">
        <v>631</v>
      </c>
      <c r="BD56" s="53">
        <v>1620</v>
      </c>
      <c r="BE56" s="53">
        <v>1319</v>
      </c>
      <c r="BF56" s="53">
        <v>943</v>
      </c>
      <c r="BG56" s="53">
        <v>1903</v>
      </c>
      <c r="BH56" s="92">
        <v>0</v>
      </c>
      <c r="BI56" s="173"/>
      <c r="BJ56" s="173"/>
      <c r="BK56" s="173"/>
      <c r="BL56" s="173"/>
      <c r="BM56" s="173"/>
      <c r="BN56" s="173"/>
      <c r="BO56" s="173"/>
      <c r="BP56" s="173"/>
      <c r="BQ56" s="173"/>
    </row>
    <row r="57" spans="1:69" s="1679" customFormat="1" ht="16.5" customHeight="1" x14ac:dyDescent="0.2">
      <c r="A57" s="1707"/>
      <c r="B57" s="1667"/>
      <c r="C57" s="1668" t="s">
        <v>596</v>
      </c>
      <c r="D57" s="1668"/>
      <c r="E57" s="1716">
        <f t="shared" si="6"/>
        <v>2.1373188425192137E-3</v>
      </c>
      <c r="F57" s="1717">
        <f t="shared" si="6"/>
        <v>5.3239535135325535E-3</v>
      </c>
      <c r="G57" s="1717">
        <f t="shared" si="6"/>
        <v>2.8834432532116399E-3</v>
      </c>
      <c r="H57" s="1717">
        <f t="shared" si="6"/>
        <v>1.6885759859193664E-3</v>
      </c>
      <c r="I57" s="1717">
        <f t="shared" si="6"/>
        <v>1.0841648772683256E-3</v>
      </c>
      <c r="J57" s="1717">
        <f t="shared" si="6"/>
        <v>5.2038371239320033E-4</v>
      </c>
      <c r="K57" s="1717">
        <f t="shared" si="6"/>
        <v>7.1232470134302887E-4</v>
      </c>
      <c r="L57" s="1717">
        <f t="shared" si="6"/>
        <v>6.7311737484223807E-4</v>
      </c>
      <c r="M57" s="1717">
        <f t="shared" si="6"/>
        <v>4.9751243781094526E-3</v>
      </c>
      <c r="N57" s="1672"/>
      <c r="O57" s="1684"/>
      <c r="P57" s="1695"/>
      <c r="Q57" s="1740"/>
      <c r="R57" s="1740"/>
      <c r="S57" s="1740"/>
      <c r="AO57" s="92" t="s">
        <v>608</v>
      </c>
      <c r="AP57" s="92" t="s">
        <v>606</v>
      </c>
      <c r="AQ57" s="53">
        <v>1031891</v>
      </c>
      <c r="AR57" s="53">
        <v>178562</v>
      </c>
      <c r="AS57" s="53">
        <v>158753</v>
      </c>
      <c r="AT57" s="53">
        <v>91817</v>
      </c>
      <c r="AU57" s="53">
        <v>200443</v>
      </c>
      <c r="AV57" s="53">
        <v>142498</v>
      </c>
      <c r="AW57" s="53">
        <v>100077</v>
      </c>
      <c r="AX57" s="53">
        <v>159565</v>
      </c>
      <c r="AY57" s="53">
        <v>176</v>
      </c>
      <c r="AZ57" s="53">
        <v>1031891</v>
      </c>
      <c r="BA57" s="53">
        <v>178562</v>
      </c>
      <c r="BB57" s="53">
        <v>158753</v>
      </c>
      <c r="BC57" s="53">
        <v>91817</v>
      </c>
      <c r="BD57" s="53">
        <v>200443</v>
      </c>
      <c r="BE57" s="53">
        <v>142498</v>
      </c>
      <c r="BF57" s="53">
        <v>100077</v>
      </c>
      <c r="BG57" s="53">
        <v>159565</v>
      </c>
      <c r="BH57" s="92">
        <v>176</v>
      </c>
      <c r="BI57" s="173"/>
      <c r="BJ57" s="173"/>
      <c r="BK57" s="173"/>
      <c r="BL57" s="173"/>
      <c r="BM57" s="173"/>
      <c r="BN57" s="173"/>
      <c r="BO57" s="173"/>
      <c r="BP57" s="173"/>
      <c r="BQ57" s="173"/>
    </row>
    <row r="58" spans="1:69" ht="13.5" customHeight="1" x14ac:dyDescent="0.2">
      <c r="A58" s="1115"/>
      <c r="B58" s="1115"/>
      <c r="C58" s="1719" t="s">
        <v>609</v>
      </c>
      <c r="D58" s="1142"/>
      <c r="E58" s="1720"/>
      <c r="F58" s="1720"/>
      <c r="G58" s="1721" t="s">
        <v>455</v>
      </c>
      <c r="H58" s="1720"/>
      <c r="I58" s="1721" t="s">
        <v>488</v>
      </c>
      <c r="J58" s="1721"/>
      <c r="K58" s="1721"/>
      <c r="L58" s="1722"/>
      <c r="M58" s="1720"/>
      <c r="N58" s="235"/>
      <c r="O58" s="1115"/>
      <c r="AO58" s="92" t="s">
        <v>610</v>
      </c>
      <c r="AP58" s="92" t="s">
        <v>606</v>
      </c>
      <c r="AQ58" s="53">
        <v>537397</v>
      </c>
      <c r="AR58" s="53">
        <v>115962</v>
      </c>
      <c r="AS58" s="53">
        <v>98185</v>
      </c>
      <c r="AT58" s="53">
        <v>52480</v>
      </c>
      <c r="AU58" s="53">
        <v>99813</v>
      </c>
      <c r="AV58" s="53">
        <v>62480</v>
      </c>
      <c r="AW58" s="53">
        <v>46963</v>
      </c>
      <c r="AX58" s="53">
        <v>61481</v>
      </c>
      <c r="AY58" s="53">
        <v>33</v>
      </c>
      <c r="AZ58" s="53">
        <v>537397</v>
      </c>
      <c r="BA58" s="53">
        <v>115962</v>
      </c>
      <c r="BB58" s="53">
        <v>98185</v>
      </c>
      <c r="BC58" s="53">
        <v>52480</v>
      </c>
      <c r="BD58" s="53">
        <v>99813</v>
      </c>
      <c r="BE58" s="53">
        <v>62480</v>
      </c>
      <c r="BF58" s="53">
        <v>46963</v>
      </c>
      <c r="BG58" s="53">
        <v>61481</v>
      </c>
      <c r="BH58" s="92">
        <v>33</v>
      </c>
    </row>
    <row r="59" spans="1:69" ht="13.5" customHeight="1" x14ac:dyDescent="0.2">
      <c r="A59" s="1115"/>
      <c r="B59" s="1115"/>
      <c r="C59" s="1723" t="s">
        <v>611</v>
      </c>
      <c r="D59" s="1723"/>
      <c r="E59" s="1723"/>
      <c r="F59" s="1723"/>
      <c r="G59" s="1723"/>
      <c r="H59" s="1723"/>
      <c r="I59" s="1723"/>
      <c r="J59" s="1723"/>
      <c r="K59" s="1723"/>
      <c r="L59" s="1723"/>
      <c r="M59" s="1723"/>
      <c r="N59" s="235"/>
      <c r="O59" s="1115"/>
      <c r="AO59" s="92" t="s">
        <v>612</v>
      </c>
      <c r="AP59" s="92" t="s">
        <v>606</v>
      </c>
      <c r="AQ59" s="53">
        <v>408683</v>
      </c>
      <c r="AR59" s="53">
        <v>78320</v>
      </c>
      <c r="AS59" s="53">
        <v>73875</v>
      </c>
      <c r="AT59" s="53">
        <v>44318</v>
      </c>
      <c r="AU59" s="53">
        <v>90865</v>
      </c>
      <c r="AV59" s="53">
        <v>54150</v>
      </c>
      <c r="AW59" s="53">
        <v>35524</v>
      </c>
      <c r="AX59" s="53">
        <v>31616</v>
      </c>
      <c r="AY59" s="53">
        <v>15</v>
      </c>
      <c r="AZ59" s="53">
        <v>408683</v>
      </c>
      <c r="BA59" s="53">
        <v>78320</v>
      </c>
      <c r="BB59" s="53">
        <v>73875</v>
      </c>
      <c r="BC59" s="53">
        <v>44318</v>
      </c>
      <c r="BD59" s="53">
        <v>90865</v>
      </c>
      <c r="BE59" s="53">
        <v>54150</v>
      </c>
      <c r="BF59" s="53">
        <v>35524</v>
      </c>
      <c r="BG59" s="53">
        <v>31616</v>
      </c>
      <c r="BH59" s="92">
        <v>15</v>
      </c>
    </row>
    <row r="60" spans="1:69" ht="13.5" customHeight="1" x14ac:dyDescent="0.2">
      <c r="A60" s="1115"/>
      <c r="B60" s="1115"/>
      <c r="C60" s="1724" t="s">
        <v>613</v>
      </c>
      <c r="D60" s="1142"/>
      <c r="E60" s="1143"/>
      <c r="F60" s="1143"/>
      <c r="G60" s="1143"/>
      <c r="H60" s="1143"/>
      <c r="I60" s="1725"/>
      <c r="J60" s="1725"/>
      <c r="K60" s="1725"/>
      <c r="L60" s="1725"/>
      <c r="M60" s="1725"/>
      <c r="N60" s="235"/>
      <c r="O60" s="1115"/>
      <c r="AO60" s="92" t="s">
        <v>614</v>
      </c>
      <c r="AP60" s="92" t="s">
        <v>606</v>
      </c>
      <c r="AQ60" s="53">
        <v>4676</v>
      </c>
      <c r="AR60" s="53">
        <v>2260</v>
      </c>
      <c r="AS60" s="53">
        <v>920</v>
      </c>
      <c r="AT60" s="53">
        <v>351</v>
      </c>
      <c r="AU60" s="53">
        <v>554</v>
      </c>
      <c r="AV60" s="53">
        <v>220</v>
      </c>
      <c r="AW60" s="53">
        <v>145</v>
      </c>
      <c r="AX60" s="53">
        <v>224</v>
      </c>
      <c r="AY60" s="53">
        <v>2</v>
      </c>
      <c r="AZ60" s="53">
        <v>4676</v>
      </c>
      <c r="BA60" s="53">
        <v>2260</v>
      </c>
      <c r="BB60" s="53">
        <v>920</v>
      </c>
      <c r="BC60" s="53">
        <v>351</v>
      </c>
      <c r="BD60" s="53">
        <v>554</v>
      </c>
      <c r="BE60" s="53">
        <v>220</v>
      </c>
      <c r="BF60" s="53">
        <v>145</v>
      </c>
      <c r="BG60" s="53">
        <v>224</v>
      </c>
      <c r="BH60" s="92">
        <v>2</v>
      </c>
    </row>
    <row r="61" spans="1:69" ht="13.5" customHeight="1" x14ac:dyDescent="0.2">
      <c r="A61" s="1115"/>
      <c r="B61" s="1115"/>
      <c r="C61" s="1724"/>
      <c r="D61" s="1142"/>
      <c r="E61" s="1143"/>
      <c r="F61" s="1143"/>
      <c r="G61" s="1143"/>
      <c r="H61" s="1143"/>
      <c r="J61" s="1144"/>
      <c r="K61" s="1726">
        <v>43313</v>
      </c>
      <c r="L61" s="1726"/>
      <c r="M61" s="1726"/>
      <c r="N61" s="401">
        <v>13</v>
      </c>
      <c r="O61" s="1115"/>
      <c r="AO61" s="92"/>
      <c r="AP61" s="92"/>
      <c r="AQ61" s="53"/>
      <c r="AR61" s="53"/>
      <c r="AS61" s="53"/>
      <c r="AT61" s="53"/>
      <c r="AU61" s="53"/>
      <c r="AV61" s="53"/>
      <c r="AW61" s="53"/>
      <c r="AX61" s="53"/>
      <c r="AY61" s="53"/>
      <c r="AZ61" s="53"/>
      <c r="BA61" s="53"/>
      <c r="BB61" s="53"/>
      <c r="BC61" s="53"/>
      <c r="BD61" s="53"/>
      <c r="BE61" s="53"/>
      <c r="BF61" s="53"/>
      <c r="BG61" s="53"/>
      <c r="BH61" s="92"/>
    </row>
    <row r="62" spans="1:69" x14ac:dyDescent="0.2">
      <c r="AO62" s="92"/>
      <c r="AP62" s="92"/>
      <c r="AQ62" s="53"/>
      <c r="AR62" s="53"/>
      <c r="AS62" s="53"/>
      <c r="AT62" s="53"/>
      <c r="AU62" s="53"/>
      <c r="AV62" s="53"/>
      <c r="AW62" s="53"/>
      <c r="AX62" s="53"/>
      <c r="AY62" s="53"/>
      <c r="AZ62" s="53"/>
      <c r="BA62" s="53"/>
      <c r="BB62" s="53"/>
      <c r="BC62" s="53"/>
      <c r="BD62" s="53"/>
      <c r="BE62" s="53"/>
      <c r="BF62" s="53"/>
      <c r="BG62" s="53"/>
      <c r="BH62" s="92"/>
    </row>
    <row r="63" spans="1:69" x14ac:dyDescent="0.2">
      <c r="AO63" s="92"/>
      <c r="AP63" s="92"/>
      <c r="AQ63" s="53" t="s">
        <v>473</v>
      </c>
      <c r="AR63" s="53" t="s">
        <v>227</v>
      </c>
      <c r="AS63" s="53" t="s">
        <v>590</v>
      </c>
      <c r="AT63" s="53" t="s">
        <v>591</v>
      </c>
      <c r="AU63" s="53" t="s">
        <v>592</v>
      </c>
      <c r="AV63" s="53" t="s">
        <v>593</v>
      </c>
      <c r="AW63" s="53" t="s">
        <v>594</v>
      </c>
      <c r="AX63" s="53" t="s">
        <v>595</v>
      </c>
      <c r="AY63" s="53" t="s">
        <v>605</v>
      </c>
      <c r="AZ63" s="53" t="s">
        <v>473</v>
      </c>
      <c r="BA63" s="53" t="s">
        <v>227</v>
      </c>
      <c r="BB63" s="53" t="s">
        <v>590</v>
      </c>
      <c r="BC63" s="53" t="s">
        <v>591</v>
      </c>
      <c r="BD63" s="53" t="s">
        <v>592</v>
      </c>
      <c r="BE63" s="53" t="s">
        <v>593</v>
      </c>
      <c r="BF63" s="53" t="s">
        <v>594</v>
      </c>
      <c r="BG63" s="53" t="s">
        <v>595</v>
      </c>
      <c r="BH63" s="92" t="s">
        <v>605</v>
      </c>
    </row>
    <row r="64" spans="1:69" x14ac:dyDescent="0.2">
      <c r="AO64" s="92" t="s">
        <v>473</v>
      </c>
      <c r="AP64" s="92" t="s">
        <v>615</v>
      </c>
      <c r="AQ64" s="1762">
        <v>913.92544791374439</v>
      </c>
      <c r="AR64" s="1762">
        <v>727.02331988553306</v>
      </c>
      <c r="AS64" s="1762">
        <v>784.62243187547017</v>
      </c>
      <c r="AT64" s="1762">
        <v>856.93081198541836</v>
      </c>
      <c r="AU64" s="1762">
        <v>906.67539274589899</v>
      </c>
      <c r="AV64" s="1762">
        <v>979.77535430261264</v>
      </c>
      <c r="AW64" s="1762">
        <v>1089.286704854798</v>
      </c>
      <c r="AX64" s="1762">
        <v>1218.4928361507575</v>
      </c>
      <c r="AY64" s="1762">
        <v>952.62862831858342</v>
      </c>
      <c r="AZ64" s="1762">
        <v>913.92544791374439</v>
      </c>
      <c r="BA64" s="1762">
        <v>727.02331988553306</v>
      </c>
      <c r="BB64" s="1762">
        <v>784.62243187547017</v>
      </c>
      <c r="BC64" s="1762">
        <v>856.93081198541836</v>
      </c>
      <c r="BD64" s="1762">
        <v>906.67539274589899</v>
      </c>
      <c r="BE64" s="1762">
        <v>979.77535430261264</v>
      </c>
      <c r="BF64" s="1762">
        <v>1089.286704854798</v>
      </c>
      <c r="BG64" s="1762">
        <v>1218.4928361507575</v>
      </c>
      <c r="BH64" s="990">
        <v>952.62862831858342</v>
      </c>
    </row>
    <row r="65" spans="41:60" x14ac:dyDescent="0.2">
      <c r="AO65" s="92" t="s">
        <v>607</v>
      </c>
      <c r="AP65" s="92" t="s">
        <v>615</v>
      </c>
      <c r="AQ65" s="1762">
        <v>592.89189768976485</v>
      </c>
      <c r="AR65" s="1762">
        <v>569.57364923747264</v>
      </c>
      <c r="AS65" s="1762">
        <v>570.69041739130398</v>
      </c>
      <c r="AT65" s="1762">
        <v>567.89711568938185</v>
      </c>
      <c r="AU65" s="1762">
        <v>576.48880864197463</v>
      </c>
      <c r="AV65" s="1762">
        <v>586.72536770280612</v>
      </c>
      <c r="AW65" s="1762">
        <v>595.28730646871577</v>
      </c>
      <c r="AX65" s="1762">
        <v>642.89575932737694</v>
      </c>
      <c r="AY65" s="1762"/>
      <c r="AZ65" s="1762">
        <v>592.89189768976485</v>
      </c>
      <c r="BA65" s="1762">
        <v>569.57364923747264</v>
      </c>
      <c r="BB65" s="1762">
        <v>570.69041739130398</v>
      </c>
      <c r="BC65" s="1762">
        <v>567.89711568938185</v>
      </c>
      <c r="BD65" s="1762">
        <v>576.48880864197463</v>
      </c>
      <c r="BE65" s="1762">
        <v>586.72536770280612</v>
      </c>
      <c r="BF65" s="1762">
        <v>595.28730646871577</v>
      </c>
      <c r="BG65" s="1762">
        <v>642.89575932737694</v>
      </c>
      <c r="BH65" s="990"/>
    </row>
    <row r="66" spans="41:60" x14ac:dyDescent="0.2">
      <c r="AO66" s="92" t="s">
        <v>608</v>
      </c>
      <c r="AP66" s="92" t="s">
        <v>615</v>
      </c>
      <c r="AQ66" s="1762">
        <v>685.64267034016098</v>
      </c>
      <c r="AR66" s="1762">
        <v>604.53057996663188</v>
      </c>
      <c r="AS66" s="1762">
        <v>613.9218376345566</v>
      </c>
      <c r="AT66" s="1762">
        <v>631.13627792238503</v>
      </c>
      <c r="AU66" s="1762">
        <v>654.1086069855362</v>
      </c>
      <c r="AV66" s="1762">
        <v>691.55879549186398</v>
      </c>
      <c r="AW66" s="1762">
        <v>739.69994903922418</v>
      </c>
      <c r="AX66" s="1762">
        <v>879.28253915331697</v>
      </c>
      <c r="AY66" s="1762">
        <v>934.26869318181787</v>
      </c>
      <c r="AZ66" s="1762">
        <v>685.64267034016098</v>
      </c>
      <c r="BA66" s="1762">
        <v>604.53057996663188</v>
      </c>
      <c r="BB66" s="1762">
        <v>613.9218376345566</v>
      </c>
      <c r="BC66" s="1762">
        <v>631.13627792238503</v>
      </c>
      <c r="BD66" s="1762">
        <v>654.1086069855362</v>
      </c>
      <c r="BE66" s="1762">
        <v>691.55879549186398</v>
      </c>
      <c r="BF66" s="1762">
        <v>739.69994903922418</v>
      </c>
      <c r="BG66" s="1762">
        <v>879.28253915331697</v>
      </c>
      <c r="BH66" s="990">
        <v>934.26869318181787</v>
      </c>
    </row>
    <row r="67" spans="41:60" x14ac:dyDescent="0.2">
      <c r="AO67" s="92" t="s">
        <v>610</v>
      </c>
      <c r="AP67" s="92" t="s">
        <v>615</v>
      </c>
      <c r="AQ67" s="1762">
        <v>873.89992668364414</v>
      </c>
      <c r="AR67" s="1762">
        <v>667.30808057812987</v>
      </c>
      <c r="AS67" s="1762">
        <v>721.26805224830048</v>
      </c>
      <c r="AT67" s="1762">
        <v>771.22626467225655</v>
      </c>
      <c r="AU67" s="1762">
        <v>846.57991974993649</v>
      </c>
      <c r="AV67" s="1762">
        <v>957.71184090909185</v>
      </c>
      <c r="AW67" s="1762">
        <v>1089.5250561079961</v>
      </c>
      <c r="AX67" s="1762">
        <v>1389.5029718124078</v>
      </c>
      <c r="AY67" s="1762">
        <v>734.73969696969675</v>
      </c>
      <c r="AZ67" s="1762">
        <v>873.89992668364414</v>
      </c>
      <c r="BA67" s="1762">
        <v>667.30808057812987</v>
      </c>
      <c r="BB67" s="1762">
        <v>721.26805224830048</v>
      </c>
      <c r="BC67" s="1762">
        <v>771.22626467225655</v>
      </c>
      <c r="BD67" s="1762">
        <v>846.57991974993649</v>
      </c>
      <c r="BE67" s="1762">
        <v>957.71184090909185</v>
      </c>
      <c r="BF67" s="1762">
        <v>1089.5250561079961</v>
      </c>
      <c r="BG67" s="1762">
        <v>1389.5029718124078</v>
      </c>
      <c r="BH67" s="990">
        <v>734.73969696969675</v>
      </c>
    </row>
    <row r="68" spans="41:60" x14ac:dyDescent="0.2">
      <c r="AO68" s="92" t="s">
        <v>612</v>
      </c>
      <c r="AP68" s="92" t="s">
        <v>615</v>
      </c>
      <c r="AQ68" s="1762">
        <v>1550.6413591218579</v>
      </c>
      <c r="AR68" s="1762">
        <v>1098.089141853929</v>
      </c>
      <c r="AS68" s="1762">
        <v>1239.3198096785168</v>
      </c>
      <c r="AT68" s="1762">
        <v>1429.8348179069392</v>
      </c>
      <c r="AU68" s="1762">
        <v>1535.1766643922406</v>
      </c>
      <c r="AV68" s="1762">
        <v>1772.7613407202161</v>
      </c>
      <c r="AW68" s="1762">
        <v>2085.6763489472146</v>
      </c>
      <c r="AX68" s="1762">
        <v>2631.2988164220501</v>
      </c>
      <c r="AY68" s="1762">
        <v>1645.7579999999998</v>
      </c>
      <c r="AZ68" s="1762">
        <v>1550.6413591218579</v>
      </c>
      <c r="BA68" s="1762">
        <v>1098.089141853929</v>
      </c>
      <c r="BB68" s="1762">
        <v>1239.3198096785168</v>
      </c>
      <c r="BC68" s="1762">
        <v>1429.8348179069392</v>
      </c>
      <c r="BD68" s="1762">
        <v>1535.1766643922406</v>
      </c>
      <c r="BE68" s="1762">
        <v>1772.7613407202161</v>
      </c>
      <c r="BF68" s="1762">
        <v>2085.6763489472146</v>
      </c>
      <c r="BG68" s="1762">
        <v>2631.2988164220501</v>
      </c>
      <c r="BH68" s="990">
        <v>1645.7579999999998</v>
      </c>
    </row>
    <row r="69" spans="41:60" x14ac:dyDescent="0.2">
      <c r="AO69" s="92" t="s">
        <v>614</v>
      </c>
      <c r="AP69" s="92" t="s">
        <v>615</v>
      </c>
      <c r="AQ69" s="1762">
        <v>824.36568862275237</v>
      </c>
      <c r="AR69" s="1762">
        <v>673.88651769911382</v>
      </c>
      <c r="AS69" s="1762">
        <v>757.3770326086958</v>
      </c>
      <c r="AT69" s="1762">
        <v>919.52883190883131</v>
      </c>
      <c r="AU69" s="1762">
        <v>996.36474729241911</v>
      </c>
      <c r="AV69" s="1762">
        <v>1102.7448181818186</v>
      </c>
      <c r="AW69" s="1762">
        <v>1396.1542068965516</v>
      </c>
      <c r="AX69" s="1762">
        <v>1398.4225446428582</v>
      </c>
      <c r="AY69" s="1762">
        <v>965</v>
      </c>
      <c r="AZ69" s="1762">
        <v>824.36568862275237</v>
      </c>
      <c r="BA69" s="1762">
        <v>673.88651769911382</v>
      </c>
      <c r="BB69" s="1762">
        <v>757.3770326086958</v>
      </c>
      <c r="BC69" s="1762">
        <v>919.52883190883131</v>
      </c>
      <c r="BD69" s="1762">
        <v>996.36474729241911</v>
      </c>
      <c r="BE69" s="1762">
        <v>1102.7448181818186</v>
      </c>
      <c r="BF69" s="1762">
        <v>1396.1542068965516</v>
      </c>
      <c r="BG69" s="1762">
        <v>1398.4225446428582</v>
      </c>
      <c r="BH69" s="990">
        <v>965</v>
      </c>
    </row>
    <row r="70" spans="41:60" x14ac:dyDescent="0.2">
      <c r="AO70" s="92"/>
      <c r="AP70" s="92"/>
      <c r="AQ70" s="53"/>
      <c r="AR70" s="53"/>
      <c r="AS70" s="53"/>
      <c r="AT70" s="53"/>
      <c r="AU70" s="53"/>
      <c r="AV70" s="53"/>
      <c r="AW70" s="53"/>
      <c r="AX70" s="53"/>
      <c r="AY70" s="53"/>
      <c r="AZ70" s="53"/>
      <c r="BA70" s="53"/>
      <c r="BB70" s="53"/>
      <c r="BC70" s="53"/>
      <c r="BD70" s="53"/>
      <c r="BE70" s="53"/>
      <c r="BF70" s="53"/>
      <c r="BG70" s="53"/>
      <c r="BH70" s="92"/>
    </row>
    <row r="71" spans="41:60" x14ac:dyDescent="0.2">
      <c r="AO71" s="92"/>
      <c r="AP71" s="92"/>
      <c r="AQ71" s="53"/>
      <c r="AR71" s="53"/>
      <c r="AS71" s="53"/>
      <c r="AT71" s="53"/>
      <c r="AU71" s="53"/>
      <c r="AV71" s="53"/>
      <c r="AW71" s="53"/>
      <c r="AX71" s="53"/>
      <c r="AY71" s="53"/>
      <c r="AZ71" s="53"/>
      <c r="BA71" s="53"/>
      <c r="BB71" s="53"/>
      <c r="BC71" s="53"/>
      <c r="BD71" s="53"/>
      <c r="BE71" s="53"/>
      <c r="BF71" s="53"/>
      <c r="BG71" s="53"/>
      <c r="BH71" s="92"/>
    </row>
    <row r="72" spans="41:60" x14ac:dyDescent="0.2">
      <c r="AO72" s="92"/>
      <c r="AP72" s="92"/>
      <c r="AQ72" s="53" t="s">
        <v>473</v>
      </c>
      <c r="AR72" s="53" t="s">
        <v>227</v>
      </c>
      <c r="AS72" s="53" t="s">
        <v>590</v>
      </c>
      <c r="AT72" s="53" t="s">
        <v>591</v>
      </c>
      <c r="AU72" s="53" t="s">
        <v>592</v>
      </c>
      <c r="AV72" s="53" t="s">
        <v>593</v>
      </c>
      <c r="AW72" s="53" t="s">
        <v>594</v>
      </c>
      <c r="AX72" s="53" t="s">
        <v>595</v>
      </c>
      <c r="AY72" s="53" t="s">
        <v>605</v>
      </c>
      <c r="AZ72" s="53" t="s">
        <v>473</v>
      </c>
      <c r="BA72" s="53" t="s">
        <v>227</v>
      </c>
      <c r="BB72" s="53" t="s">
        <v>590</v>
      </c>
      <c r="BC72" s="53" t="s">
        <v>591</v>
      </c>
      <c r="BD72" s="53" t="s">
        <v>592</v>
      </c>
      <c r="BE72" s="53" t="s">
        <v>593</v>
      </c>
      <c r="BF72" s="53" t="s">
        <v>594</v>
      </c>
      <c r="BG72" s="53" t="s">
        <v>595</v>
      </c>
      <c r="BH72" s="92" t="s">
        <v>605</v>
      </c>
    </row>
    <row r="73" spans="41:60" x14ac:dyDescent="0.2">
      <c r="AO73" s="92" t="s">
        <v>473</v>
      </c>
      <c r="AP73" s="92" t="s">
        <v>616</v>
      </c>
      <c r="AQ73" s="1762">
        <v>650</v>
      </c>
      <c r="AR73" s="1762">
        <v>550</v>
      </c>
      <c r="AS73" s="1762">
        <v>580</v>
      </c>
      <c r="AT73" s="1762">
        <v>613</v>
      </c>
      <c r="AU73" s="1762">
        <v>651.09</v>
      </c>
      <c r="AV73" s="1762">
        <v>700</v>
      </c>
      <c r="AW73" s="1762">
        <v>775.28</v>
      </c>
      <c r="AX73" s="1762">
        <v>891.7</v>
      </c>
      <c r="AY73" s="1762">
        <v>634.88499999999999</v>
      </c>
      <c r="AZ73" s="1762">
        <v>650</v>
      </c>
      <c r="BA73" s="1762">
        <v>550</v>
      </c>
      <c r="BB73" s="1762">
        <v>580</v>
      </c>
      <c r="BC73" s="1762">
        <v>613</v>
      </c>
      <c r="BD73" s="1762">
        <v>651.09</v>
      </c>
      <c r="BE73" s="1762">
        <v>700</v>
      </c>
      <c r="BF73" s="1762">
        <v>775.28</v>
      </c>
      <c r="BG73" s="1762">
        <v>891.7</v>
      </c>
      <c r="BH73" s="990">
        <v>634.88499999999999</v>
      </c>
    </row>
    <row r="74" spans="41:60" x14ac:dyDescent="0.2">
      <c r="AO74" s="92" t="s">
        <v>607</v>
      </c>
      <c r="AP74" s="92" t="s">
        <v>616</v>
      </c>
      <c r="AQ74" s="1762">
        <v>525.98500000000001</v>
      </c>
      <c r="AR74" s="1762">
        <v>505</v>
      </c>
      <c r="AS74" s="1762">
        <v>505</v>
      </c>
      <c r="AT74" s="1762">
        <v>510</v>
      </c>
      <c r="AU74" s="1762">
        <v>519</v>
      </c>
      <c r="AV74" s="1762">
        <v>526</v>
      </c>
      <c r="AW74" s="1762">
        <v>539.5</v>
      </c>
      <c r="AX74" s="1762">
        <v>573</v>
      </c>
      <c r="AY74" s="1762"/>
      <c r="AZ74" s="1762">
        <v>525.98500000000001</v>
      </c>
      <c r="BA74" s="1762">
        <v>505</v>
      </c>
      <c r="BB74" s="1762">
        <v>505</v>
      </c>
      <c r="BC74" s="1762">
        <v>510</v>
      </c>
      <c r="BD74" s="1762">
        <v>519</v>
      </c>
      <c r="BE74" s="1762">
        <v>526</v>
      </c>
      <c r="BF74" s="1762">
        <v>539.5</v>
      </c>
      <c r="BG74" s="1762">
        <v>573</v>
      </c>
      <c r="BH74" s="990"/>
    </row>
    <row r="75" spans="41:60" x14ac:dyDescent="0.2">
      <c r="AO75" s="92" t="s">
        <v>608</v>
      </c>
      <c r="AP75" s="92" t="s">
        <v>616</v>
      </c>
      <c r="AQ75" s="1762">
        <v>573</v>
      </c>
      <c r="AR75" s="1762">
        <v>520</v>
      </c>
      <c r="AS75" s="1762">
        <v>530</v>
      </c>
      <c r="AT75" s="1762">
        <v>550</v>
      </c>
      <c r="AU75" s="1762">
        <v>570</v>
      </c>
      <c r="AV75" s="1762">
        <v>600</v>
      </c>
      <c r="AW75" s="1762">
        <v>630</v>
      </c>
      <c r="AX75" s="1762">
        <v>719</v>
      </c>
      <c r="AY75" s="1762">
        <v>617.21499999999992</v>
      </c>
      <c r="AZ75" s="1762">
        <v>573</v>
      </c>
      <c r="BA75" s="1762">
        <v>520</v>
      </c>
      <c r="BB75" s="1762">
        <v>530</v>
      </c>
      <c r="BC75" s="1762">
        <v>550</v>
      </c>
      <c r="BD75" s="1762">
        <v>570</v>
      </c>
      <c r="BE75" s="1762">
        <v>600</v>
      </c>
      <c r="BF75" s="1762">
        <v>630</v>
      </c>
      <c r="BG75" s="1762">
        <v>719</v>
      </c>
      <c r="BH75" s="990">
        <v>617.21499999999992</v>
      </c>
    </row>
    <row r="76" spans="41:60" x14ac:dyDescent="0.2">
      <c r="AO76" s="92" t="s">
        <v>610</v>
      </c>
      <c r="AP76" s="92" t="s">
        <v>616</v>
      </c>
      <c r="AQ76" s="1762">
        <v>651.55999999999995</v>
      </c>
      <c r="AR76" s="1762">
        <v>544.99</v>
      </c>
      <c r="AS76" s="1762">
        <v>567</v>
      </c>
      <c r="AT76" s="1762">
        <v>614.25</v>
      </c>
      <c r="AU76" s="1762">
        <v>672</v>
      </c>
      <c r="AV76" s="1762">
        <v>770</v>
      </c>
      <c r="AW76" s="1762">
        <v>900</v>
      </c>
      <c r="AX76" s="1762">
        <v>1231</v>
      </c>
      <c r="AY76" s="1762">
        <v>611.44000000000005</v>
      </c>
      <c r="AZ76" s="1762">
        <v>651.55999999999995</v>
      </c>
      <c r="BA76" s="1762">
        <v>544.99</v>
      </c>
      <c r="BB76" s="1762">
        <v>567</v>
      </c>
      <c r="BC76" s="1762">
        <v>614.25</v>
      </c>
      <c r="BD76" s="1762">
        <v>672</v>
      </c>
      <c r="BE76" s="1762">
        <v>770</v>
      </c>
      <c r="BF76" s="1762">
        <v>900</v>
      </c>
      <c r="BG76" s="1762">
        <v>1231</v>
      </c>
      <c r="BH76" s="990">
        <v>611.44000000000005</v>
      </c>
    </row>
    <row r="77" spans="41:60" x14ac:dyDescent="0.2">
      <c r="AO77" s="92" t="s">
        <v>612</v>
      </c>
      <c r="AP77" s="92" t="s">
        <v>616</v>
      </c>
      <c r="AQ77" s="1762">
        <v>1201</v>
      </c>
      <c r="AR77" s="1762">
        <v>840</v>
      </c>
      <c r="AS77" s="1762">
        <v>970</v>
      </c>
      <c r="AT77" s="1762">
        <v>1137.3800000000001</v>
      </c>
      <c r="AU77" s="1762">
        <v>1201.48</v>
      </c>
      <c r="AV77" s="1762">
        <v>1405.7950000000001</v>
      </c>
      <c r="AW77" s="1762">
        <v>1740.15</v>
      </c>
      <c r="AX77" s="1762">
        <v>2196.29</v>
      </c>
      <c r="AY77" s="1762">
        <v>900</v>
      </c>
      <c r="AZ77" s="1762">
        <v>1201</v>
      </c>
      <c r="BA77" s="1762">
        <v>840</v>
      </c>
      <c r="BB77" s="1762">
        <v>970</v>
      </c>
      <c r="BC77" s="1762">
        <v>1137.3800000000001</v>
      </c>
      <c r="BD77" s="1762">
        <v>1201.48</v>
      </c>
      <c r="BE77" s="1762">
        <v>1405.7950000000001</v>
      </c>
      <c r="BF77" s="1762">
        <v>1740.15</v>
      </c>
      <c r="BG77" s="1762">
        <v>2196.29</v>
      </c>
      <c r="BH77" s="990">
        <v>900</v>
      </c>
    </row>
    <row r="78" spans="41:60" x14ac:dyDescent="0.2">
      <c r="AO78" s="92" t="s">
        <v>614</v>
      </c>
      <c r="AP78" s="92" t="s">
        <v>616</v>
      </c>
      <c r="AQ78" s="1762">
        <v>550</v>
      </c>
      <c r="AR78" s="1762">
        <v>507</v>
      </c>
      <c r="AS78" s="1762">
        <v>541</v>
      </c>
      <c r="AT78" s="1762">
        <v>580</v>
      </c>
      <c r="AU78" s="1762">
        <v>687.71</v>
      </c>
      <c r="AV78" s="1762">
        <v>722.5</v>
      </c>
      <c r="AW78" s="1762">
        <v>1050</v>
      </c>
      <c r="AX78" s="1762">
        <v>984.18499999999995</v>
      </c>
      <c r="AY78" s="1762">
        <v>965</v>
      </c>
      <c r="AZ78" s="1762">
        <v>550</v>
      </c>
      <c r="BA78" s="1762">
        <v>507</v>
      </c>
      <c r="BB78" s="1762">
        <v>541</v>
      </c>
      <c r="BC78" s="1762">
        <v>580</v>
      </c>
      <c r="BD78" s="1762">
        <v>687.71</v>
      </c>
      <c r="BE78" s="1762">
        <v>722.5</v>
      </c>
      <c r="BF78" s="1762">
        <v>1050</v>
      </c>
      <c r="BG78" s="1762">
        <v>984.18499999999995</v>
      </c>
      <c r="BH78" s="990">
        <v>965</v>
      </c>
    </row>
  </sheetData>
  <mergeCells count="31">
    <mergeCell ref="K61:M61"/>
    <mergeCell ref="C53:D53"/>
    <mergeCell ref="C54:D54"/>
    <mergeCell ref="C55:D55"/>
    <mergeCell ref="C56:D56"/>
    <mergeCell ref="C57:D57"/>
    <mergeCell ref="C59:M59"/>
    <mergeCell ref="C43:D43"/>
    <mergeCell ref="C46:D46"/>
    <mergeCell ref="C47:D47"/>
    <mergeCell ref="C48:D48"/>
    <mergeCell ref="C49:D49"/>
    <mergeCell ref="C50:D50"/>
    <mergeCell ref="C35:D35"/>
    <mergeCell ref="C36:D36"/>
    <mergeCell ref="C39:D39"/>
    <mergeCell ref="C40:D40"/>
    <mergeCell ref="C41:D41"/>
    <mergeCell ref="C42:D42"/>
    <mergeCell ref="AZ29:BH29"/>
    <mergeCell ref="BI29:BQ29"/>
    <mergeCell ref="C31:D31"/>
    <mergeCell ref="C32:D32"/>
    <mergeCell ref="C33:D33"/>
    <mergeCell ref="C34:D34"/>
    <mergeCell ref="B1:E1"/>
    <mergeCell ref="Q3:S3"/>
    <mergeCell ref="C27:D28"/>
    <mergeCell ref="E27:M27"/>
    <mergeCell ref="C29:D29"/>
    <mergeCell ref="AQ29:AY29"/>
  </mergeCells>
  <hyperlinks>
    <hyperlink ref="I58" r:id="rId1"/>
  </hyperlinks>
  <printOptions horizontalCentered="1"/>
  <pageMargins left="0.15748031496062992" right="0.15748031496062992" top="0.19685039370078741" bottom="0.19685039370078741" header="0" footer="0"/>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9697" r:id="rId5" name="Drop Down 1">
              <controlPr defaultSize="0" autoLine="0" autoPict="0">
                <anchor moveWithCells="1">
                  <from>
                    <xdr:col>3</xdr:col>
                    <xdr:colOff>0</xdr:colOff>
                    <xdr:row>26</xdr:row>
                    <xdr:rowOff>133350</xdr:rowOff>
                  </from>
                  <to>
                    <xdr:col>3</xdr:col>
                    <xdr:colOff>1190625</xdr:colOff>
                    <xdr:row>28</xdr:row>
                    <xdr:rowOff>123825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G60"/>
  <sheetViews>
    <sheetView zoomScale="110" zoomScaleNormal="11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6"/>
      <c r="C1" s="236"/>
      <c r="D1" s="236"/>
      <c r="E1" s="225"/>
      <c r="F1" s="225"/>
      <c r="G1" s="225"/>
      <c r="H1" s="225"/>
      <c r="I1" s="225"/>
      <c r="J1" s="225"/>
      <c r="K1" s="225"/>
      <c r="L1" s="1488" t="s">
        <v>316</v>
      </c>
      <c r="M1" s="1488"/>
      <c r="N1" s="1488"/>
      <c r="O1" s="1488"/>
      <c r="P1" s="131"/>
    </row>
    <row r="2" spans="1:16" ht="6" customHeight="1" x14ac:dyDescent="0.2">
      <c r="A2" s="131"/>
      <c r="B2" s="237"/>
      <c r="C2" s="399"/>
      <c r="D2" s="399"/>
      <c r="E2" s="224"/>
      <c r="F2" s="224"/>
      <c r="G2" s="224"/>
      <c r="H2" s="224"/>
      <c r="I2" s="224"/>
      <c r="J2" s="224"/>
      <c r="K2" s="224"/>
      <c r="L2" s="224"/>
      <c r="M2" s="224"/>
      <c r="N2" s="133"/>
      <c r="O2" s="133"/>
      <c r="P2" s="131"/>
    </row>
    <row r="3" spans="1:16" ht="13.5" customHeight="1" thickBot="1" x14ac:dyDescent="0.25">
      <c r="A3" s="131"/>
      <c r="B3" s="238"/>
      <c r="C3" s="134"/>
      <c r="D3" s="134"/>
      <c r="E3" s="134"/>
      <c r="F3" s="133"/>
      <c r="G3" s="133"/>
      <c r="H3" s="133"/>
      <c r="I3" s="133"/>
      <c r="J3" s="133"/>
      <c r="K3" s="133"/>
      <c r="L3" s="564"/>
      <c r="M3" s="564"/>
      <c r="N3" s="564" t="s">
        <v>70</v>
      </c>
      <c r="O3" s="564"/>
      <c r="P3" s="564"/>
    </row>
    <row r="4" spans="1:16" ht="15" customHeight="1" thickBot="1" x14ac:dyDescent="0.25">
      <c r="A4" s="131"/>
      <c r="B4" s="238"/>
      <c r="C4" s="1112" t="s">
        <v>483</v>
      </c>
      <c r="D4" s="254"/>
      <c r="E4" s="254"/>
      <c r="F4" s="254"/>
      <c r="G4" s="254"/>
      <c r="H4" s="254"/>
      <c r="I4" s="254"/>
      <c r="J4" s="254"/>
      <c r="K4" s="254"/>
      <c r="L4" s="254"/>
      <c r="M4" s="254"/>
      <c r="N4" s="255"/>
      <c r="O4" s="564"/>
      <c r="P4" s="564"/>
    </row>
    <row r="5" spans="1:16" ht="7.5" customHeight="1" x14ac:dyDescent="0.2">
      <c r="A5" s="131"/>
      <c r="B5" s="238"/>
      <c r="C5" s="1489" t="s">
        <v>85</v>
      </c>
      <c r="D5" s="1489"/>
      <c r="E5" s="133"/>
      <c r="F5" s="11"/>
      <c r="G5" s="133"/>
      <c r="H5" s="133"/>
      <c r="I5" s="133"/>
      <c r="J5" s="133"/>
      <c r="K5" s="133"/>
      <c r="L5" s="564"/>
      <c r="M5" s="564"/>
      <c r="N5" s="564"/>
      <c r="O5" s="564"/>
      <c r="P5" s="564"/>
    </row>
    <row r="6" spans="1:16" ht="13.5" customHeight="1" x14ac:dyDescent="0.2">
      <c r="A6" s="131"/>
      <c r="B6" s="238"/>
      <c r="C6" s="1490"/>
      <c r="D6" s="1490"/>
      <c r="E6" s="81">
        <v>1999</v>
      </c>
      <c r="F6" s="82">
        <v>2011</v>
      </c>
      <c r="G6" s="133"/>
      <c r="H6" s="82">
        <v>2012</v>
      </c>
      <c r="I6" s="82">
        <v>2013</v>
      </c>
      <c r="J6" s="82">
        <v>2014</v>
      </c>
      <c r="K6" s="82">
        <v>2015</v>
      </c>
      <c r="L6" s="82">
        <v>2016</v>
      </c>
      <c r="M6" s="82">
        <v>2017</v>
      </c>
      <c r="N6" s="82">
        <v>2018</v>
      </c>
      <c r="O6" s="564"/>
      <c r="P6" s="564"/>
    </row>
    <row r="7" spans="1:16" ht="2.25" customHeight="1" x14ac:dyDescent="0.2">
      <c r="A7" s="131"/>
      <c r="B7" s="238"/>
      <c r="C7" s="83"/>
      <c r="D7" s="83"/>
      <c r="E7" s="11"/>
      <c r="F7" s="11"/>
      <c r="G7" s="133"/>
      <c r="H7" s="11"/>
      <c r="I7" s="11"/>
      <c r="J7" s="11"/>
      <c r="K7" s="11"/>
      <c r="L7" s="11"/>
      <c r="M7" s="11"/>
      <c r="N7" s="11"/>
      <c r="O7" s="564"/>
      <c r="P7" s="564"/>
    </row>
    <row r="8" spans="1:16" ht="30" customHeight="1" x14ac:dyDescent="0.2">
      <c r="A8" s="131"/>
      <c r="B8" s="238"/>
      <c r="C8" s="1113" t="s">
        <v>293</v>
      </c>
      <c r="D8" s="1113"/>
      <c r="E8" s="1113"/>
      <c r="F8" s="1012">
        <v>485</v>
      </c>
      <c r="G8" s="223"/>
      <c r="H8" s="1012">
        <v>485</v>
      </c>
      <c r="I8" s="1012">
        <v>485</v>
      </c>
      <c r="J8" s="1012">
        <v>505</v>
      </c>
      <c r="K8" s="1012">
        <v>505</v>
      </c>
      <c r="L8" s="1012">
        <v>530</v>
      </c>
      <c r="M8" s="1012">
        <v>557</v>
      </c>
      <c r="N8" s="1012">
        <v>580</v>
      </c>
      <c r="O8" s="198"/>
      <c r="P8" s="198"/>
    </row>
    <row r="9" spans="1:16" ht="31.5" customHeight="1" x14ac:dyDescent="0.2">
      <c r="A9" s="131"/>
      <c r="B9" s="240"/>
      <c r="C9" s="197" t="s">
        <v>281</v>
      </c>
      <c r="D9" s="197"/>
      <c r="E9" s="194"/>
      <c r="F9" s="194" t="s">
        <v>280</v>
      </c>
      <c r="G9" s="196"/>
      <c r="H9" s="559" t="s">
        <v>333</v>
      </c>
      <c r="I9" s="559" t="s">
        <v>333</v>
      </c>
      <c r="J9" s="194" t="s">
        <v>486</v>
      </c>
      <c r="K9" s="559" t="s">
        <v>333</v>
      </c>
      <c r="L9" s="194" t="s">
        <v>429</v>
      </c>
      <c r="M9" s="194" t="s">
        <v>468</v>
      </c>
      <c r="N9" s="194" t="s">
        <v>484</v>
      </c>
      <c r="O9" s="195"/>
      <c r="P9" s="195"/>
    </row>
    <row r="10" spans="1:16" s="137" customFormat="1" ht="18" customHeight="1" x14ac:dyDescent="0.2">
      <c r="A10" s="135"/>
      <c r="B10" s="239"/>
      <c r="C10" s="138" t="s">
        <v>279</v>
      </c>
      <c r="D10" s="138"/>
      <c r="E10" s="194"/>
      <c r="F10" s="194" t="s">
        <v>278</v>
      </c>
      <c r="G10" s="136"/>
      <c r="H10" s="559" t="s">
        <v>333</v>
      </c>
      <c r="I10" s="559" t="s">
        <v>333</v>
      </c>
      <c r="J10" s="194" t="s">
        <v>402</v>
      </c>
      <c r="K10" s="559" t="s">
        <v>333</v>
      </c>
      <c r="L10" s="194" t="s">
        <v>428</v>
      </c>
      <c r="M10" s="194" t="s">
        <v>467</v>
      </c>
      <c r="N10" s="194" t="s">
        <v>485</v>
      </c>
      <c r="O10" s="194"/>
      <c r="P10" s="194"/>
    </row>
    <row r="11" spans="1:16" ht="20.25" customHeight="1" thickBot="1" x14ac:dyDescent="0.25">
      <c r="A11" s="131"/>
      <c r="B11" s="238"/>
      <c r="C11" s="566" t="s">
        <v>334</v>
      </c>
      <c r="D11" s="565"/>
      <c r="E11" s="133"/>
      <c r="F11" s="133"/>
      <c r="G11" s="133"/>
      <c r="H11" s="133"/>
      <c r="I11" s="133"/>
      <c r="J11" s="133"/>
      <c r="K11" s="133"/>
      <c r="L11" s="133"/>
      <c r="M11" s="133"/>
      <c r="N11" s="564"/>
      <c r="O11" s="133"/>
      <c r="P11" s="131"/>
    </row>
    <row r="12" spans="1:16" s="137" customFormat="1" ht="13.5" customHeight="1" thickBot="1" x14ac:dyDescent="0.25">
      <c r="A12" s="135"/>
      <c r="B12" s="239"/>
      <c r="C12" s="1112" t="s">
        <v>277</v>
      </c>
      <c r="D12" s="1111"/>
      <c r="E12" s="252"/>
      <c r="F12" s="252"/>
      <c r="G12" s="252"/>
      <c r="H12" s="252"/>
      <c r="I12" s="252"/>
      <c r="J12" s="252"/>
      <c r="K12" s="252"/>
      <c r="L12" s="252"/>
      <c r="M12" s="252"/>
      <c r="N12" s="253"/>
      <c r="O12" s="133"/>
      <c r="P12" s="131"/>
    </row>
    <row r="13" spans="1:16" ht="7.5" customHeight="1" x14ac:dyDescent="0.2">
      <c r="A13" s="131"/>
      <c r="B13" s="238"/>
      <c r="C13" s="1491" t="s">
        <v>274</v>
      </c>
      <c r="D13" s="1491"/>
      <c r="E13" s="139"/>
      <c r="F13" s="139"/>
      <c r="G13" s="84"/>
      <c r="H13" s="140"/>
      <c r="I13" s="140"/>
      <c r="J13" s="140"/>
      <c r="K13" s="140"/>
      <c r="L13" s="140"/>
      <c r="M13" s="140"/>
      <c r="N13" s="140"/>
      <c r="O13" s="133"/>
      <c r="P13" s="131"/>
    </row>
    <row r="14" spans="1:16" ht="13.5" customHeight="1" x14ac:dyDescent="0.2">
      <c r="A14" s="131"/>
      <c r="B14" s="238"/>
      <c r="C14" s="1492"/>
      <c r="D14" s="1492"/>
      <c r="E14" s="139"/>
      <c r="F14" s="139"/>
      <c r="G14" s="84"/>
      <c r="H14" s="1495">
        <v>2014</v>
      </c>
      <c r="I14" s="1494"/>
      <c r="J14" s="1493">
        <v>2015</v>
      </c>
      <c r="K14" s="1494"/>
      <c r="L14" s="1493">
        <v>2016</v>
      </c>
      <c r="M14" s="1494"/>
      <c r="N14" s="1167">
        <v>2017</v>
      </c>
      <c r="O14" s="133"/>
      <c r="P14" s="131"/>
    </row>
    <row r="15" spans="1:16" ht="12.75" customHeight="1" x14ac:dyDescent="0.2">
      <c r="A15" s="131"/>
      <c r="B15" s="238"/>
      <c r="C15" s="139"/>
      <c r="D15" s="139"/>
      <c r="E15" s="139"/>
      <c r="F15" s="139"/>
      <c r="G15" s="84"/>
      <c r="H15" s="1172" t="s">
        <v>87</v>
      </c>
      <c r="I15" s="709" t="s">
        <v>86</v>
      </c>
      <c r="J15" s="1167" t="s">
        <v>87</v>
      </c>
      <c r="K15" s="474" t="s">
        <v>86</v>
      </c>
      <c r="L15" s="1167" t="s">
        <v>470</v>
      </c>
      <c r="M15" s="1167" t="s">
        <v>479</v>
      </c>
      <c r="N15" s="1167" t="s">
        <v>87</v>
      </c>
      <c r="O15" s="133"/>
      <c r="P15" s="131"/>
    </row>
    <row r="16" spans="1:16" ht="4.5" customHeight="1" x14ac:dyDescent="0.2">
      <c r="A16" s="131"/>
      <c r="B16" s="238"/>
      <c r="C16" s="139"/>
      <c r="D16" s="139"/>
      <c r="E16" s="139"/>
      <c r="F16" s="139"/>
      <c r="G16" s="84"/>
      <c r="H16" s="402"/>
      <c r="I16" s="1063"/>
      <c r="J16" s="1063"/>
      <c r="K16" s="1063"/>
      <c r="L16" s="1063"/>
      <c r="M16" s="1064"/>
      <c r="N16" s="402"/>
      <c r="O16" s="140"/>
      <c r="P16" s="131"/>
    </row>
    <row r="17" spans="1:22" ht="15" customHeight="1" x14ac:dyDescent="0.2">
      <c r="A17" s="131"/>
      <c r="B17" s="238"/>
      <c r="C17" s="217" t="s">
        <v>292</v>
      </c>
      <c r="D17" s="249"/>
      <c r="E17" s="244"/>
      <c r="F17" s="244"/>
      <c r="G17" s="251"/>
      <c r="H17" s="951">
        <v>945.78</v>
      </c>
      <c r="I17" s="560">
        <v>946.97</v>
      </c>
      <c r="J17" s="957">
        <v>950.9</v>
      </c>
      <c r="K17" s="1041">
        <v>952.67243142082441</v>
      </c>
      <c r="L17" s="560">
        <v>957.61</v>
      </c>
      <c r="M17" s="560">
        <v>961.31</v>
      </c>
      <c r="N17" s="951">
        <v>970.88</v>
      </c>
      <c r="O17" s="140"/>
      <c r="P17" s="131"/>
    </row>
    <row r="18" spans="1:22" ht="13.5" customHeight="1" x14ac:dyDescent="0.2">
      <c r="A18" s="131"/>
      <c r="B18" s="238"/>
      <c r="C18" s="568" t="s">
        <v>72</v>
      </c>
      <c r="D18" s="141"/>
      <c r="E18" s="139"/>
      <c r="F18" s="139"/>
      <c r="G18" s="84"/>
      <c r="H18" s="952">
        <v>1032.19</v>
      </c>
      <c r="I18" s="561">
        <v>1033.18</v>
      </c>
      <c r="J18" s="948">
        <v>1035.1600000000001</v>
      </c>
      <c r="K18" s="1042">
        <v>1034.2916578226188</v>
      </c>
      <c r="L18" s="561">
        <v>1038.3599999999999</v>
      </c>
      <c r="M18" s="561">
        <v>1045.1300000000001</v>
      </c>
      <c r="N18" s="952">
        <v>1050.32</v>
      </c>
      <c r="O18" s="140"/>
      <c r="P18" s="131"/>
      <c r="Q18" s="1065"/>
    </row>
    <row r="19" spans="1:22" ht="13.5" customHeight="1" x14ac:dyDescent="0.2">
      <c r="A19" s="131"/>
      <c r="B19" s="238"/>
      <c r="C19" s="568" t="s">
        <v>71</v>
      </c>
      <c r="D19" s="141"/>
      <c r="E19" s="139"/>
      <c r="F19" s="139"/>
      <c r="G19" s="84"/>
      <c r="H19" s="952">
        <v>840.78</v>
      </c>
      <c r="I19" s="561">
        <v>842.98</v>
      </c>
      <c r="J19" s="948">
        <v>849.53</v>
      </c>
      <c r="K19" s="1042">
        <v>852.69380865007668</v>
      </c>
      <c r="L19" s="561">
        <v>860.34</v>
      </c>
      <c r="M19" s="561">
        <v>861.16</v>
      </c>
      <c r="N19" s="952">
        <v>876.77</v>
      </c>
      <c r="O19" s="140"/>
      <c r="P19" s="131"/>
      <c r="Q19" s="1065"/>
    </row>
    <row r="20" spans="1:22" ht="6.75" customHeight="1" x14ac:dyDescent="0.2">
      <c r="A20" s="131"/>
      <c r="B20" s="238"/>
      <c r="C20" s="171"/>
      <c r="D20" s="141"/>
      <c r="E20" s="139"/>
      <c r="F20" s="139"/>
      <c r="G20" s="84"/>
      <c r="H20" s="953"/>
      <c r="I20" s="569"/>
      <c r="J20" s="1043"/>
      <c r="K20" s="1044"/>
      <c r="L20" s="569"/>
      <c r="M20" s="569"/>
      <c r="N20" s="953"/>
      <c r="O20" s="140"/>
      <c r="P20" s="131"/>
    </row>
    <row r="21" spans="1:22" ht="15" customHeight="1" x14ac:dyDescent="0.2">
      <c r="A21" s="131"/>
      <c r="B21" s="238"/>
      <c r="C21" s="217" t="s">
        <v>291</v>
      </c>
      <c r="D21" s="249"/>
      <c r="E21" s="244"/>
      <c r="F21" s="244"/>
      <c r="G21" s="248"/>
      <c r="H21" s="957">
        <v>1120.4000000000001</v>
      </c>
      <c r="I21" s="560">
        <v>1124.49</v>
      </c>
      <c r="J21" s="957">
        <v>1140.3699999999999</v>
      </c>
      <c r="K21" s="1041">
        <v>1130.3699999999999</v>
      </c>
      <c r="L21" s="560">
        <v>1138.73</v>
      </c>
      <c r="M21" s="560">
        <v>1144.6099999999999</v>
      </c>
      <c r="N21" s="957">
        <v>1148.29</v>
      </c>
      <c r="O21" s="140"/>
      <c r="P21" s="131"/>
    </row>
    <row r="22" spans="1:22" s="143" customFormat="1" ht="13.5" customHeight="1" x14ac:dyDescent="0.2">
      <c r="A22" s="142"/>
      <c r="B22" s="241"/>
      <c r="C22" s="568" t="s">
        <v>72</v>
      </c>
      <c r="D22" s="141"/>
      <c r="E22" s="139"/>
      <c r="F22" s="139"/>
      <c r="G22" s="84"/>
      <c r="H22" s="948">
        <v>1241.71</v>
      </c>
      <c r="I22" s="561">
        <v>1246.24</v>
      </c>
      <c r="J22" s="948">
        <v>1262.17</v>
      </c>
      <c r="K22" s="1042">
        <v>1245.79</v>
      </c>
      <c r="L22" s="561">
        <v>1259.46</v>
      </c>
      <c r="M22" s="561">
        <v>1271.24</v>
      </c>
      <c r="N22" s="948">
        <v>1265.28</v>
      </c>
      <c r="O22" s="139"/>
      <c r="P22" s="142"/>
      <c r="R22" s="132"/>
      <c r="S22" s="132"/>
      <c r="T22" s="132"/>
      <c r="U22" s="132"/>
      <c r="V22" s="132"/>
    </row>
    <row r="23" spans="1:22" s="143" customFormat="1" ht="13.5" customHeight="1" x14ac:dyDescent="0.2">
      <c r="A23" s="142"/>
      <c r="B23" s="241"/>
      <c r="C23" s="568" t="s">
        <v>71</v>
      </c>
      <c r="D23" s="141"/>
      <c r="E23" s="139"/>
      <c r="F23" s="139"/>
      <c r="G23" s="84"/>
      <c r="H23" s="952">
        <v>972.99</v>
      </c>
      <c r="I23" s="561">
        <v>977.62</v>
      </c>
      <c r="J23" s="948">
        <v>993.84</v>
      </c>
      <c r="K23" s="1042">
        <v>989</v>
      </c>
      <c r="L23" s="948">
        <v>993.28</v>
      </c>
      <c r="M23" s="561">
        <v>993.3</v>
      </c>
      <c r="N23" s="952">
        <v>1009.68</v>
      </c>
      <c r="O23" s="139"/>
      <c r="P23" s="142"/>
      <c r="R23" s="132"/>
      <c r="S23" s="132"/>
      <c r="T23" s="132"/>
      <c r="U23" s="132"/>
      <c r="V23" s="132"/>
    </row>
    <row r="24" spans="1:22" ht="15" customHeight="1" x14ac:dyDescent="0.2">
      <c r="A24" s="131"/>
      <c r="B24" s="238"/>
      <c r="C24" s="1014" t="s">
        <v>461</v>
      </c>
      <c r="E24" s="139"/>
      <c r="F24" s="139"/>
      <c r="G24" s="84"/>
      <c r="H24" s="1015">
        <f t="shared" ref="H24:N24" si="0">+H23/H22</f>
        <v>0.78358876066070171</v>
      </c>
      <c r="I24" s="1013">
        <f t="shared" si="0"/>
        <v>0.78445564257285916</v>
      </c>
      <c r="J24" s="1045">
        <f t="shared" si="0"/>
        <v>0.78740581696601886</v>
      </c>
      <c r="K24" s="1046">
        <f t="shared" si="0"/>
        <v>0.79387376684673983</v>
      </c>
      <c r="L24" s="1045">
        <f t="shared" si="0"/>
        <v>0.78865545551268001</v>
      </c>
      <c r="M24" s="1062">
        <f t="shared" si="0"/>
        <v>0.78136307856895626</v>
      </c>
      <c r="N24" s="1169">
        <f t="shared" si="0"/>
        <v>0.79798937784522006</v>
      </c>
      <c r="O24" s="140"/>
      <c r="P24" s="131"/>
    </row>
    <row r="25" spans="1:22" ht="21.75" customHeight="1" x14ac:dyDescent="0.2">
      <c r="A25" s="131"/>
      <c r="B25" s="238"/>
      <c r="C25" s="217" t="s">
        <v>290</v>
      </c>
      <c r="D25" s="249"/>
      <c r="E25" s="244"/>
      <c r="F25" s="244"/>
      <c r="G25" s="250"/>
      <c r="H25" s="954">
        <f t="shared" ref="H25:M25" si="1">+H17/H21*100</f>
        <v>84.41449482327738</v>
      </c>
      <c r="I25" s="562">
        <f t="shared" si="1"/>
        <v>84.21328780158116</v>
      </c>
      <c r="J25" s="1047">
        <f t="shared" si="1"/>
        <v>83.385217078667452</v>
      </c>
      <c r="K25" s="1048">
        <f t="shared" si="1"/>
        <v>84.279698808427725</v>
      </c>
      <c r="L25" s="1047">
        <f t="shared" si="1"/>
        <v>84.094561485163297</v>
      </c>
      <c r="M25" s="562">
        <f t="shared" si="1"/>
        <v>83.985811761211252</v>
      </c>
      <c r="N25" s="954">
        <v>84.6</v>
      </c>
      <c r="O25" s="140"/>
      <c r="P25" s="131"/>
    </row>
    <row r="26" spans="1:22" ht="13.5" customHeight="1" x14ac:dyDescent="0.2">
      <c r="A26" s="131"/>
      <c r="B26" s="238"/>
      <c r="C26" s="568" t="s">
        <v>72</v>
      </c>
      <c r="D26" s="141"/>
      <c r="E26" s="139"/>
      <c r="F26" s="139"/>
      <c r="G26" s="193"/>
      <c r="H26" s="955">
        <f t="shared" ref="H26:M26" si="2">+H18/H22*100</f>
        <v>83.126494914271447</v>
      </c>
      <c r="I26" s="771">
        <f t="shared" si="2"/>
        <v>82.903774553858014</v>
      </c>
      <c r="J26" s="1049">
        <f t="shared" si="2"/>
        <v>82.014308690588436</v>
      </c>
      <c r="K26" s="1050">
        <f t="shared" si="2"/>
        <v>83.022953934661444</v>
      </c>
      <c r="L26" s="1049">
        <f t="shared" si="2"/>
        <v>82.444857319803717</v>
      </c>
      <c r="M26" s="771">
        <f t="shared" si="2"/>
        <v>82.213429407507647</v>
      </c>
      <c r="N26" s="955">
        <v>83</v>
      </c>
      <c r="O26" s="140"/>
      <c r="P26" s="131"/>
    </row>
    <row r="27" spans="1:22" ht="13.5" customHeight="1" x14ac:dyDescent="0.2">
      <c r="A27" s="131"/>
      <c r="B27" s="238"/>
      <c r="C27" s="568" t="s">
        <v>71</v>
      </c>
      <c r="D27" s="141"/>
      <c r="E27" s="139"/>
      <c r="F27" s="139"/>
      <c r="G27" s="193"/>
      <c r="H27" s="955">
        <f t="shared" ref="H27:M27" si="3">+H19/H23*100</f>
        <v>86.411987790213658</v>
      </c>
      <c r="I27" s="771">
        <f t="shared" si="3"/>
        <v>86.227777664123067</v>
      </c>
      <c r="J27" s="1049">
        <f t="shared" si="3"/>
        <v>85.479554052966265</v>
      </c>
      <c r="K27" s="1050">
        <f t="shared" si="3"/>
        <v>86.217776405467816</v>
      </c>
      <c r="L27" s="1049">
        <f t="shared" si="3"/>
        <v>86.616059922680421</v>
      </c>
      <c r="M27" s="771">
        <f t="shared" si="3"/>
        <v>86.696869022450414</v>
      </c>
      <c r="N27" s="955">
        <v>86.8</v>
      </c>
      <c r="O27" s="140"/>
      <c r="P27" s="131"/>
    </row>
    <row r="28" spans="1:22" ht="6.75" customHeight="1" x14ac:dyDescent="0.2">
      <c r="A28" s="131"/>
      <c r="B28" s="238"/>
      <c r="C28" s="171"/>
      <c r="D28" s="141"/>
      <c r="E28" s="139"/>
      <c r="F28" s="139"/>
      <c r="G28" s="192"/>
      <c r="H28" s="956"/>
      <c r="I28" s="563"/>
      <c r="J28" s="1051"/>
      <c r="K28" s="1052"/>
      <c r="L28" s="1051"/>
      <c r="M28" s="563"/>
      <c r="N28" s="956"/>
      <c r="O28" s="140"/>
      <c r="P28" s="131"/>
    </row>
    <row r="29" spans="1:22" ht="23.25" customHeight="1" x14ac:dyDescent="0.2">
      <c r="A29" s="131"/>
      <c r="B29" s="238"/>
      <c r="C29" s="1496" t="s">
        <v>289</v>
      </c>
      <c r="D29" s="1496"/>
      <c r="E29" s="1496"/>
      <c r="F29" s="1496"/>
      <c r="G29" s="248"/>
      <c r="H29" s="951">
        <v>13.2</v>
      </c>
      <c r="I29" s="560">
        <v>19.600000000000001</v>
      </c>
      <c r="J29" s="957">
        <v>21.4</v>
      </c>
      <c r="K29" s="1041">
        <v>21.1</v>
      </c>
      <c r="L29" s="957">
        <v>25.3</v>
      </c>
      <c r="M29" s="560">
        <v>23.3</v>
      </c>
      <c r="N29" s="951">
        <v>25.7</v>
      </c>
      <c r="O29" s="140"/>
      <c r="P29" s="131"/>
    </row>
    <row r="30" spans="1:22" ht="13.5" customHeight="1" x14ac:dyDescent="0.2">
      <c r="A30" s="142"/>
      <c r="B30" s="241"/>
      <c r="C30" s="568" t="s">
        <v>276</v>
      </c>
      <c r="D30" s="141"/>
      <c r="E30" s="139"/>
      <c r="F30" s="139"/>
      <c r="G30" s="84"/>
      <c r="H30" s="948">
        <v>8.1</v>
      </c>
      <c r="I30" s="561">
        <v>15.1</v>
      </c>
      <c r="J30" s="948">
        <v>16.899999999999999</v>
      </c>
      <c r="K30" s="1042">
        <v>17</v>
      </c>
      <c r="L30" s="948">
        <v>19.7</v>
      </c>
      <c r="M30" s="561">
        <v>18.5</v>
      </c>
      <c r="N30" s="948">
        <v>21.2</v>
      </c>
      <c r="P30" s="131"/>
    </row>
    <row r="31" spans="1:22" ht="13.5" customHeight="1" x14ac:dyDescent="0.2">
      <c r="A31" s="131"/>
      <c r="B31" s="238"/>
      <c r="C31" s="568" t="s">
        <v>275</v>
      </c>
      <c r="D31" s="141"/>
      <c r="E31" s="139"/>
      <c r="F31" s="139"/>
      <c r="G31" s="84"/>
      <c r="H31" s="948">
        <v>19.3</v>
      </c>
      <c r="I31" s="561">
        <v>25</v>
      </c>
      <c r="J31" s="948">
        <v>26.9</v>
      </c>
      <c r="K31" s="1042">
        <v>26.2</v>
      </c>
      <c r="L31" s="948">
        <v>32</v>
      </c>
      <c r="M31" s="561">
        <v>28.9</v>
      </c>
      <c r="N31" s="948">
        <v>30.9</v>
      </c>
      <c r="O31" s="140"/>
      <c r="P31" s="131"/>
    </row>
    <row r="32" spans="1:22" ht="20.25" customHeight="1" thickBot="1" x14ac:dyDescent="0.25">
      <c r="A32" s="131"/>
      <c r="B32" s="238"/>
      <c r="C32" s="171"/>
      <c r="D32" s="141"/>
      <c r="E32" s="139"/>
      <c r="F32" s="139"/>
      <c r="G32" s="1506"/>
      <c r="H32" s="1506"/>
      <c r="I32" s="1506"/>
      <c r="J32" s="1506"/>
      <c r="K32" s="1506"/>
      <c r="L32" s="1506"/>
      <c r="M32" s="1507"/>
      <c r="N32" s="1507"/>
      <c r="O32" s="140"/>
      <c r="P32" s="131"/>
    </row>
    <row r="33" spans="1:33" ht="30.75" customHeight="1" thickBot="1" x14ac:dyDescent="0.25">
      <c r="A33" s="131"/>
      <c r="B33" s="238"/>
      <c r="C33" s="1498" t="s">
        <v>482</v>
      </c>
      <c r="D33" s="1499"/>
      <c r="E33" s="1499"/>
      <c r="F33" s="1499"/>
      <c r="G33" s="1499"/>
      <c r="H33" s="1499"/>
      <c r="I33" s="1499"/>
      <c r="J33" s="1499"/>
      <c r="K33" s="1499"/>
      <c r="L33" s="1499"/>
      <c r="M33" s="1499"/>
      <c r="N33" s="1500"/>
      <c r="O33" s="186"/>
      <c r="P33" s="131"/>
    </row>
    <row r="34" spans="1:33" ht="7.5" customHeight="1" x14ac:dyDescent="0.2">
      <c r="A34" s="131"/>
      <c r="B34" s="238"/>
      <c r="C34" s="1501" t="s">
        <v>274</v>
      </c>
      <c r="D34" s="1501"/>
      <c r="E34" s="189"/>
      <c r="F34" s="188"/>
      <c r="G34" s="144"/>
      <c r="H34" s="145"/>
      <c r="I34" s="145"/>
      <c r="J34" s="145"/>
      <c r="K34" s="145"/>
      <c r="L34" s="145"/>
      <c r="M34" s="145"/>
      <c r="N34" s="145"/>
      <c r="O34" s="186"/>
      <c r="P34" s="131"/>
      <c r="R34" s="137"/>
      <c r="S34" s="137"/>
      <c r="T34" s="137"/>
      <c r="U34" s="137"/>
      <c r="V34" s="137"/>
      <c r="W34" s="137"/>
      <c r="X34" s="137"/>
      <c r="Y34" s="137"/>
      <c r="Z34" s="137"/>
      <c r="AA34" s="137"/>
      <c r="AB34" s="137"/>
      <c r="AC34" s="137"/>
      <c r="AE34" s="137"/>
      <c r="AF34" s="137"/>
      <c r="AG34" s="137"/>
    </row>
    <row r="35" spans="1:33" ht="36" customHeight="1" x14ac:dyDescent="0.2">
      <c r="A35" s="131"/>
      <c r="B35" s="238"/>
      <c r="C35" s="1502"/>
      <c r="D35" s="1502"/>
      <c r="E35" s="191"/>
      <c r="F35" s="191"/>
      <c r="G35" s="191"/>
      <c r="H35" s="191"/>
      <c r="I35" s="1503" t="s">
        <v>273</v>
      </c>
      <c r="J35" s="1504"/>
      <c r="K35" s="1505" t="s">
        <v>272</v>
      </c>
      <c r="L35" s="1504"/>
      <c r="M35" s="1505" t="s">
        <v>271</v>
      </c>
      <c r="N35" s="1503"/>
      <c r="O35" s="186"/>
      <c r="P35" s="131"/>
    </row>
    <row r="36" spans="1:33" s="137" customFormat="1" ht="22.5" customHeight="1" x14ac:dyDescent="0.2">
      <c r="A36" s="135"/>
      <c r="B36" s="239"/>
      <c r="C36" s="191"/>
      <c r="D36" s="191"/>
      <c r="E36" s="191"/>
      <c r="F36" s="191"/>
      <c r="G36" s="191"/>
      <c r="H36" s="191"/>
      <c r="I36" s="934" t="s">
        <v>477</v>
      </c>
      <c r="J36" s="934" t="s">
        <v>511</v>
      </c>
      <c r="K36" s="1053" t="s">
        <v>477</v>
      </c>
      <c r="L36" s="1054" t="s">
        <v>511</v>
      </c>
      <c r="M36" s="934" t="s">
        <v>477</v>
      </c>
      <c r="N36" s="934" t="s">
        <v>511</v>
      </c>
      <c r="O36" s="190"/>
      <c r="P36" s="135"/>
      <c r="T36" s="132"/>
      <c r="U36" s="132"/>
      <c r="V36" s="132"/>
      <c r="W36" s="132"/>
      <c r="X36" s="132"/>
      <c r="Y36" s="132"/>
      <c r="Z36" s="132"/>
      <c r="AA36" s="132"/>
      <c r="AB36" s="132"/>
      <c r="AC36" s="132"/>
      <c r="AE36" s="132"/>
      <c r="AF36" s="132"/>
      <c r="AG36" s="132"/>
    </row>
    <row r="37" spans="1:33" ht="15" customHeight="1" x14ac:dyDescent="0.2">
      <c r="A37" s="131"/>
      <c r="B37" s="238"/>
      <c r="C37" s="217" t="s">
        <v>68</v>
      </c>
      <c r="D37" s="243"/>
      <c r="E37" s="244"/>
      <c r="F37" s="245"/>
      <c r="G37" s="246"/>
      <c r="H37" s="247"/>
      <c r="I37" s="1067">
        <v>968.6148757509776</v>
      </c>
      <c r="J37" s="1067">
        <v>970.88373451202438</v>
      </c>
      <c r="K37" s="1068">
        <v>1154.2018907098732</v>
      </c>
      <c r="L37" s="1168">
        <v>1148.2914829682916</v>
      </c>
      <c r="M37" s="1170">
        <v>23.3</v>
      </c>
      <c r="N37" s="949">
        <v>25.688683741691008</v>
      </c>
      <c r="O37" s="186"/>
      <c r="P37" s="131"/>
      <c r="Q37" s="1016"/>
      <c r="R37" s="1016"/>
      <c r="S37" s="1016"/>
      <c r="T37" s="266"/>
      <c r="U37" s="266"/>
      <c r="V37" s="266"/>
      <c r="W37" s="266"/>
      <c r="X37" s="266"/>
      <c r="Y37" s="266"/>
      <c r="Z37" s="266"/>
      <c r="AA37" s="266"/>
      <c r="AB37" s="266"/>
      <c r="AC37" s="266"/>
      <c r="AE37" s="266"/>
      <c r="AF37" s="266"/>
      <c r="AG37" s="266"/>
    </row>
    <row r="38" spans="1:33" ht="13.5" customHeight="1" x14ac:dyDescent="0.2">
      <c r="A38" s="131"/>
      <c r="B38" s="238"/>
      <c r="C38" s="95" t="s">
        <v>270</v>
      </c>
      <c r="D38" s="200"/>
      <c r="E38" s="200"/>
      <c r="F38" s="200"/>
      <c r="G38" s="200"/>
      <c r="H38" s="200"/>
      <c r="I38" s="1069">
        <v>953.55170508545496</v>
      </c>
      <c r="J38" s="1069">
        <v>965.36745367644505</v>
      </c>
      <c r="K38" s="1066">
        <v>1228.0551750850489</v>
      </c>
      <c r="L38" s="1069">
        <v>1248.6474466198831</v>
      </c>
      <c r="M38" s="1171">
        <v>10.199999999999999</v>
      </c>
      <c r="N38" s="950">
        <v>15.561935393196169</v>
      </c>
      <c r="O38" s="946"/>
      <c r="P38" s="865"/>
      <c r="Q38" s="1016"/>
      <c r="R38" s="1016"/>
      <c r="S38" s="1016"/>
      <c r="T38" s="266"/>
      <c r="U38" s="266"/>
      <c r="V38" s="266"/>
      <c r="W38" s="266"/>
      <c r="X38" s="266"/>
      <c r="Y38" s="266"/>
      <c r="Z38" s="266"/>
      <c r="AA38" s="266"/>
      <c r="AB38" s="266"/>
      <c r="AC38" s="266"/>
      <c r="AE38" s="266"/>
      <c r="AF38" s="266"/>
      <c r="AG38" s="266"/>
    </row>
    <row r="39" spans="1:33" ht="13.5" customHeight="1" x14ac:dyDescent="0.2">
      <c r="A39" s="131"/>
      <c r="B39" s="238"/>
      <c r="C39" s="95" t="s">
        <v>269</v>
      </c>
      <c r="D39" s="200"/>
      <c r="E39" s="200"/>
      <c r="F39" s="200"/>
      <c r="G39" s="200"/>
      <c r="H39" s="200"/>
      <c r="I39" s="1069">
        <v>900.48690592582659</v>
      </c>
      <c r="J39" s="1069">
        <v>900.74964140609848</v>
      </c>
      <c r="K39" s="1066">
        <v>1055.0814353029368</v>
      </c>
      <c r="L39" s="1069">
        <v>1054.8051349212726</v>
      </c>
      <c r="M39" s="1171">
        <v>25.9</v>
      </c>
      <c r="N39" s="950">
        <v>28.545356091442258</v>
      </c>
      <c r="O39" s="946"/>
      <c r="P39" s="865"/>
      <c r="Q39" s="1016"/>
      <c r="R39" s="1016"/>
      <c r="S39" s="1016"/>
      <c r="T39" s="266"/>
      <c r="U39" s="266"/>
      <c r="V39" s="266"/>
      <c r="W39" s="266"/>
      <c r="X39" s="266"/>
      <c r="Y39" s="266"/>
      <c r="Z39" s="266"/>
      <c r="AA39" s="266"/>
      <c r="AB39" s="266"/>
      <c r="AC39" s="266"/>
      <c r="AE39" s="266"/>
      <c r="AF39" s="266"/>
      <c r="AG39" s="266"/>
    </row>
    <row r="40" spans="1:33" ht="13.5" customHeight="1" x14ac:dyDescent="0.2">
      <c r="A40" s="131"/>
      <c r="B40" s="238"/>
      <c r="C40" s="95" t="s">
        <v>268</v>
      </c>
      <c r="D40" s="187"/>
      <c r="E40" s="187"/>
      <c r="F40" s="187"/>
      <c r="G40" s="187"/>
      <c r="H40" s="187"/>
      <c r="I40" s="1069">
        <v>1998.190077263421</v>
      </c>
      <c r="J40" s="1069">
        <v>2035.0550180501598</v>
      </c>
      <c r="K40" s="1066">
        <v>2816.0006995181852</v>
      </c>
      <c r="L40" s="1069">
        <v>2863.9599752004192</v>
      </c>
      <c r="M40" s="1171">
        <v>0.2</v>
      </c>
      <c r="N40" s="950">
        <v>1.3296260462495679</v>
      </c>
      <c r="O40" s="946"/>
      <c r="P40" s="865"/>
      <c r="Q40" s="1016"/>
      <c r="R40" s="1016"/>
      <c r="S40" s="1016"/>
      <c r="T40" s="266"/>
      <c r="U40" s="266"/>
      <c r="V40" s="266"/>
      <c r="W40" s="266"/>
      <c r="X40" s="266"/>
      <c r="Y40" s="266"/>
      <c r="Z40" s="266"/>
      <c r="AA40" s="266"/>
      <c r="AB40" s="266"/>
      <c r="AC40" s="266"/>
      <c r="AE40" s="266"/>
      <c r="AF40" s="266"/>
      <c r="AG40" s="266"/>
    </row>
    <row r="41" spans="1:33" ht="13.5" customHeight="1" x14ac:dyDescent="0.2">
      <c r="A41" s="131"/>
      <c r="B41" s="238"/>
      <c r="C41" s="95" t="s">
        <v>267</v>
      </c>
      <c r="D41" s="187"/>
      <c r="E41" s="187"/>
      <c r="F41" s="187"/>
      <c r="G41" s="187"/>
      <c r="H41" s="187"/>
      <c r="I41" s="1069">
        <v>927.63529350601436</v>
      </c>
      <c r="J41" s="1069">
        <v>946.26738008903226</v>
      </c>
      <c r="K41" s="1066">
        <v>1121.8900454628624</v>
      </c>
      <c r="L41" s="1069">
        <v>1155.1259944037945</v>
      </c>
      <c r="M41" s="1171">
        <v>19.100000000000001</v>
      </c>
      <c r="N41" s="950">
        <v>16.491620963989654</v>
      </c>
      <c r="O41" s="946"/>
      <c r="P41" s="865"/>
      <c r="Q41" s="1016"/>
      <c r="R41" s="1016"/>
      <c r="S41" s="1016"/>
      <c r="T41" s="266"/>
      <c r="U41" s="266"/>
      <c r="V41" s="266"/>
      <c r="W41" s="266"/>
      <c r="X41" s="266"/>
      <c r="Y41" s="266"/>
      <c r="Z41" s="266"/>
      <c r="AA41" s="266"/>
      <c r="AB41" s="266"/>
      <c r="AC41" s="266"/>
      <c r="AE41" s="266"/>
      <c r="AF41" s="266"/>
      <c r="AG41" s="266"/>
    </row>
    <row r="42" spans="1:33" ht="13.5" customHeight="1" x14ac:dyDescent="0.2">
      <c r="A42" s="131"/>
      <c r="B42" s="238"/>
      <c r="C42" s="95" t="s">
        <v>266</v>
      </c>
      <c r="D42" s="187"/>
      <c r="E42" s="187"/>
      <c r="F42" s="187"/>
      <c r="G42" s="187"/>
      <c r="H42" s="187"/>
      <c r="I42" s="1069">
        <v>859.67852334614622</v>
      </c>
      <c r="J42" s="1069">
        <v>877.9501502443419</v>
      </c>
      <c r="K42" s="1066">
        <v>988.63898864881321</v>
      </c>
      <c r="L42" s="1069">
        <v>997.01639644344687</v>
      </c>
      <c r="M42" s="1171">
        <v>22.1</v>
      </c>
      <c r="N42" s="950">
        <v>32.034194685279296</v>
      </c>
      <c r="O42" s="946"/>
      <c r="P42" s="865"/>
      <c r="Q42" s="1016"/>
      <c r="R42" s="1016"/>
      <c r="S42" s="1016"/>
      <c r="T42" s="266"/>
      <c r="U42" s="266"/>
      <c r="V42" s="266"/>
      <c r="W42" s="266"/>
      <c r="X42" s="266"/>
      <c r="Y42" s="266"/>
      <c r="Z42" s="266"/>
      <c r="AA42" s="266"/>
      <c r="AB42" s="266"/>
      <c r="AC42" s="266"/>
      <c r="AE42" s="266"/>
      <c r="AF42" s="266"/>
      <c r="AG42" s="266"/>
    </row>
    <row r="43" spans="1:33" ht="13.5" customHeight="1" x14ac:dyDescent="0.2">
      <c r="A43" s="131"/>
      <c r="B43" s="238"/>
      <c r="C43" s="95" t="s">
        <v>330</v>
      </c>
      <c r="D43" s="187"/>
      <c r="E43" s="187"/>
      <c r="F43" s="187"/>
      <c r="G43" s="187"/>
      <c r="H43" s="187"/>
      <c r="I43" s="1069">
        <v>945.19352904568257</v>
      </c>
      <c r="J43" s="1069">
        <v>941.30124061454853</v>
      </c>
      <c r="K43" s="1066">
        <v>1102.1094005033219</v>
      </c>
      <c r="L43" s="1069">
        <v>1112.4589854423934</v>
      </c>
      <c r="M43" s="1171">
        <v>25.2</v>
      </c>
      <c r="N43" s="950">
        <v>23.850394366882771</v>
      </c>
      <c r="O43" s="946"/>
      <c r="P43" s="865"/>
      <c r="Q43" s="1016"/>
      <c r="R43" s="1016"/>
      <c r="S43" s="1016"/>
      <c r="T43" s="266"/>
      <c r="U43" s="266"/>
      <c r="V43" s="266"/>
      <c r="W43" s="266"/>
      <c r="X43" s="266"/>
      <c r="Y43" s="266"/>
      <c r="Z43" s="266"/>
      <c r="AA43" s="266"/>
      <c r="AB43" s="266"/>
      <c r="AC43" s="266"/>
      <c r="AE43" s="266"/>
      <c r="AF43" s="266"/>
      <c r="AG43" s="266"/>
    </row>
    <row r="44" spans="1:33" ht="13.5" customHeight="1" x14ac:dyDescent="0.2">
      <c r="A44" s="131"/>
      <c r="B44" s="238"/>
      <c r="C44" s="95" t="s">
        <v>265</v>
      </c>
      <c r="D44" s="95"/>
      <c r="E44" s="95"/>
      <c r="F44" s="95"/>
      <c r="G44" s="95"/>
      <c r="H44" s="95"/>
      <c r="I44" s="1069">
        <v>1085.2312270075934</v>
      </c>
      <c r="J44" s="1069">
        <v>1085.7801499595662</v>
      </c>
      <c r="K44" s="1066">
        <v>1623.9490800475223</v>
      </c>
      <c r="L44" s="1069">
        <v>1488.3960059763269</v>
      </c>
      <c r="M44" s="1171">
        <v>12.1</v>
      </c>
      <c r="N44" s="950">
        <v>15.621732831520923</v>
      </c>
      <c r="O44" s="946"/>
      <c r="P44" s="865"/>
      <c r="Q44" s="1016"/>
      <c r="R44" s="1016"/>
      <c r="S44" s="1016"/>
      <c r="T44" s="266"/>
      <c r="U44" s="266"/>
      <c r="V44" s="266"/>
      <c r="W44" s="266"/>
      <c r="X44" s="266"/>
      <c r="Y44" s="266"/>
      <c r="Z44" s="266"/>
      <c r="AA44" s="266"/>
      <c r="AB44" s="266"/>
      <c r="AC44" s="266"/>
      <c r="AE44" s="266"/>
      <c r="AF44" s="266"/>
      <c r="AG44" s="266"/>
    </row>
    <row r="45" spans="1:33" ht="13.5" customHeight="1" x14ac:dyDescent="0.2">
      <c r="A45" s="131"/>
      <c r="B45" s="238"/>
      <c r="C45" s="95" t="s">
        <v>264</v>
      </c>
      <c r="D45" s="187"/>
      <c r="E45" s="187"/>
      <c r="F45" s="187"/>
      <c r="G45" s="187"/>
      <c r="H45" s="187"/>
      <c r="I45" s="1069">
        <v>714.63094479506969</v>
      </c>
      <c r="J45" s="1069">
        <v>755.01583893380518</v>
      </c>
      <c r="K45" s="1066">
        <v>779.42224709422158</v>
      </c>
      <c r="L45" s="1069">
        <v>841.89083228155312</v>
      </c>
      <c r="M45" s="1171">
        <v>35.700000000000003</v>
      </c>
      <c r="N45" s="950">
        <v>42.350795961678486</v>
      </c>
      <c r="O45" s="946"/>
      <c r="P45" s="865"/>
      <c r="Q45" s="1016"/>
      <c r="R45" s="1016"/>
      <c r="S45" s="1016"/>
      <c r="T45" s="266"/>
      <c r="U45" s="266"/>
      <c r="V45" s="266"/>
      <c r="W45" s="266"/>
      <c r="X45" s="266"/>
      <c r="Y45" s="266"/>
      <c r="Z45" s="266"/>
      <c r="AA45" s="266"/>
      <c r="AB45" s="266"/>
      <c r="AC45" s="266"/>
      <c r="AE45" s="266"/>
      <c r="AF45" s="266"/>
      <c r="AG45" s="266"/>
    </row>
    <row r="46" spans="1:33" ht="13.5" customHeight="1" x14ac:dyDescent="0.2">
      <c r="A46" s="131"/>
      <c r="B46" s="238"/>
      <c r="C46" s="95" t="s">
        <v>263</v>
      </c>
      <c r="D46" s="187"/>
      <c r="E46" s="187"/>
      <c r="F46" s="187"/>
      <c r="G46" s="187"/>
      <c r="H46" s="187"/>
      <c r="I46" s="1069">
        <v>1595.437999125714</v>
      </c>
      <c r="J46" s="1069">
        <v>1594.2912192212873</v>
      </c>
      <c r="K46" s="1066">
        <v>1884.9281804838638</v>
      </c>
      <c r="L46" s="1069">
        <v>1858.2684791564845</v>
      </c>
      <c r="M46" s="1171">
        <v>6.3</v>
      </c>
      <c r="N46" s="950">
        <v>7.0907078173851685</v>
      </c>
      <c r="O46" s="946"/>
      <c r="P46" s="865"/>
      <c r="Q46" s="1016"/>
      <c r="R46" s="1016"/>
      <c r="S46" s="1016"/>
      <c r="T46" s="266"/>
      <c r="U46" s="266"/>
      <c r="V46" s="266"/>
      <c r="W46" s="266"/>
      <c r="X46" s="266"/>
      <c r="Y46" s="266"/>
      <c r="Z46" s="266"/>
      <c r="AA46" s="266"/>
      <c r="AB46" s="266"/>
      <c r="AC46" s="266"/>
      <c r="AE46" s="266"/>
      <c r="AF46" s="266"/>
      <c r="AG46" s="266"/>
    </row>
    <row r="47" spans="1:33" ht="13.5" customHeight="1" x14ac:dyDescent="0.2">
      <c r="A47" s="131"/>
      <c r="B47" s="238"/>
      <c r="C47" s="95" t="s">
        <v>262</v>
      </c>
      <c r="D47" s="187"/>
      <c r="E47" s="187"/>
      <c r="F47" s="187"/>
      <c r="G47" s="187"/>
      <c r="H47" s="187"/>
      <c r="I47" s="1069">
        <v>1585.1290732592265</v>
      </c>
      <c r="J47" s="1069">
        <v>1554.7460013621985</v>
      </c>
      <c r="K47" s="1066">
        <v>2241.1186696344503</v>
      </c>
      <c r="L47" s="1069">
        <v>2163.4768364874917</v>
      </c>
      <c r="M47" s="1171">
        <v>1.3</v>
      </c>
      <c r="N47" s="950">
        <v>2.2416867478449904</v>
      </c>
      <c r="O47" s="946"/>
      <c r="P47" s="865"/>
      <c r="Q47" s="1016"/>
      <c r="R47" s="1016"/>
      <c r="S47" s="1016"/>
      <c r="T47" s="266"/>
      <c r="U47" s="266"/>
      <c r="V47" s="266"/>
      <c r="W47" s="266"/>
      <c r="X47" s="266"/>
      <c r="Y47" s="266"/>
      <c r="Z47" s="266"/>
      <c r="AA47" s="266"/>
      <c r="AB47" s="266"/>
      <c r="AC47" s="266"/>
      <c r="AE47" s="266"/>
      <c r="AF47" s="266"/>
      <c r="AG47" s="266"/>
    </row>
    <row r="48" spans="1:33" ht="13.5" customHeight="1" x14ac:dyDescent="0.2">
      <c r="A48" s="131"/>
      <c r="B48" s="238"/>
      <c r="C48" s="95" t="s">
        <v>261</v>
      </c>
      <c r="D48" s="187"/>
      <c r="E48" s="187"/>
      <c r="F48" s="187"/>
      <c r="G48" s="187"/>
      <c r="H48" s="187"/>
      <c r="I48" s="1069">
        <v>1041.9084745318662</v>
      </c>
      <c r="J48" s="1069">
        <v>1018.214242628694</v>
      </c>
      <c r="K48" s="1066">
        <v>1151.6117913770554</v>
      </c>
      <c r="L48" s="1069">
        <v>1136.4550148904539</v>
      </c>
      <c r="M48" s="1171">
        <v>29.8</v>
      </c>
      <c r="N48" s="950">
        <v>25.74345967449046</v>
      </c>
      <c r="O48" s="946"/>
      <c r="P48" s="865"/>
      <c r="Q48" s="1016"/>
      <c r="R48" s="1016"/>
      <c r="S48" s="1016"/>
      <c r="T48" s="266"/>
      <c r="U48" s="266"/>
      <c r="V48" s="266"/>
      <c r="W48" s="266"/>
      <c r="X48" s="266"/>
      <c r="Y48" s="266"/>
      <c r="Z48" s="266"/>
      <c r="AA48" s="266"/>
      <c r="AB48" s="266"/>
      <c r="AC48" s="266"/>
      <c r="AE48" s="266"/>
      <c r="AF48" s="266"/>
      <c r="AG48" s="266"/>
    </row>
    <row r="49" spans="1:33" ht="13.5" customHeight="1" x14ac:dyDescent="0.2">
      <c r="A49" s="131"/>
      <c r="B49" s="238"/>
      <c r="C49" s="95" t="s">
        <v>260</v>
      </c>
      <c r="D49" s="187"/>
      <c r="E49" s="187"/>
      <c r="F49" s="187"/>
      <c r="G49" s="187"/>
      <c r="H49" s="187"/>
      <c r="I49" s="1069">
        <v>1341.2885234379103</v>
      </c>
      <c r="J49" s="1069">
        <v>1268.8138769758357</v>
      </c>
      <c r="K49" s="1066">
        <v>1519.1728771100973</v>
      </c>
      <c r="L49" s="1069">
        <v>1413.8486207529058</v>
      </c>
      <c r="M49" s="1171">
        <v>9.6999999999999993</v>
      </c>
      <c r="N49" s="950">
        <v>11.406196957446824</v>
      </c>
      <c r="O49" s="946"/>
      <c r="P49" s="865"/>
      <c r="Q49" s="1016"/>
      <c r="R49" s="1016"/>
      <c r="S49" s="1016"/>
      <c r="T49" s="266"/>
      <c r="U49" s="266"/>
      <c r="V49" s="266"/>
      <c r="W49" s="266"/>
      <c r="X49" s="266"/>
      <c r="Y49" s="266"/>
      <c r="Z49" s="266"/>
      <c r="AA49" s="266"/>
      <c r="AB49" s="266"/>
      <c r="AC49" s="266"/>
      <c r="AE49" s="266"/>
      <c r="AF49" s="266"/>
      <c r="AG49" s="266"/>
    </row>
    <row r="50" spans="1:33" ht="13.5" customHeight="1" x14ac:dyDescent="0.2">
      <c r="A50" s="131"/>
      <c r="B50" s="238"/>
      <c r="C50" s="95" t="s">
        <v>259</v>
      </c>
      <c r="D50" s="187"/>
      <c r="E50" s="187"/>
      <c r="F50" s="187"/>
      <c r="G50" s="187"/>
      <c r="H50" s="187"/>
      <c r="I50" s="1069">
        <v>756.90466632212417</v>
      </c>
      <c r="J50" s="1069">
        <v>785.65107954157781</v>
      </c>
      <c r="K50" s="1066">
        <v>881.02045145119985</v>
      </c>
      <c r="L50" s="1069">
        <v>909.1304731444128</v>
      </c>
      <c r="M50" s="1171">
        <v>29.2</v>
      </c>
      <c r="N50" s="950">
        <v>30.422716889629875</v>
      </c>
      <c r="O50" s="946"/>
      <c r="P50" s="865"/>
      <c r="Q50" s="1016"/>
      <c r="R50" s="1016"/>
      <c r="S50" s="1016"/>
      <c r="T50" s="266"/>
      <c r="U50" s="266"/>
      <c r="V50" s="266"/>
      <c r="W50" s="266"/>
      <c r="X50" s="266"/>
      <c r="Y50" s="266"/>
      <c r="Z50" s="266"/>
      <c r="AA50" s="266"/>
      <c r="AB50" s="266"/>
      <c r="AC50" s="266"/>
      <c r="AE50" s="266"/>
      <c r="AF50" s="266"/>
      <c r="AG50" s="266"/>
    </row>
    <row r="51" spans="1:33" ht="13.5" customHeight="1" x14ac:dyDescent="0.2">
      <c r="A51" s="131"/>
      <c r="B51" s="238"/>
      <c r="C51" s="95" t="s">
        <v>258</v>
      </c>
      <c r="D51" s="187"/>
      <c r="E51" s="187"/>
      <c r="F51" s="187"/>
      <c r="G51" s="187"/>
      <c r="H51" s="187"/>
      <c r="I51" s="1069">
        <v>1174.3844149995755</v>
      </c>
      <c r="J51" s="1069">
        <v>1190.8787650979687</v>
      </c>
      <c r="K51" s="1066">
        <v>1264.3675841704951</v>
      </c>
      <c r="L51" s="1069">
        <v>1282.0578960133212</v>
      </c>
      <c r="M51" s="1171">
        <v>13.7</v>
      </c>
      <c r="N51" s="950">
        <v>15.757747051981005</v>
      </c>
      <c r="O51" s="946"/>
      <c r="P51" s="865"/>
      <c r="Q51" s="1016"/>
      <c r="R51" s="1016"/>
      <c r="S51" s="1016"/>
      <c r="T51" s="266"/>
      <c r="U51" s="266"/>
      <c r="V51" s="266"/>
      <c r="W51" s="266"/>
      <c r="X51" s="266"/>
      <c r="Y51" s="266"/>
      <c r="Z51" s="266"/>
      <c r="AA51" s="266"/>
      <c r="AB51" s="266"/>
      <c r="AC51" s="266"/>
      <c r="AE51" s="266"/>
      <c r="AF51" s="266"/>
      <c r="AG51" s="266"/>
    </row>
    <row r="52" spans="1:33" ht="13.5" customHeight="1" x14ac:dyDescent="0.2">
      <c r="A52" s="131"/>
      <c r="B52" s="238"/>
      <c r="C52" s="95" t="s">
        <v>257</v>
      </c>
      <c r="D52" s="187"/>
      <c r="E52" s="187"/>
      <c r="F52" s="187"/>
      <c r="G52" s="187"/>
      <c r="H52" s="187"/>
      <c r="I52" s="1069">
        <v>784.71175317644247</v>
      </c>
      <c r="J52" s="1069">
        <v>800.64724718592788</v>
      </c>
      <c r="K52" s="1066">
        <v>872.23595286473494</v>
      </c>
      <c r="L52" s="1069">
        <v>894.33002563150194</v>
      </c>
      <c r="M52" s="1171">
        <v>27.6</v>
      </c>
      <c r="N52" s="950">
        <v>29.966149307247154</v>
      </c>
      <c r="O52" s="946"/>
      <c r="P52" s="865"/>
      <c r="Q52" s="1016"/>
      <c r="R52" s="1016"/>
      <c r="S52" s="1016"/>
      <c r="T52" s="266"/>
      <c r="U52" s="266"/>
      <c r="V52" s="266"/>
      <c r="W52" s="266"/>
      <c r="X52" s="266"/>
      <c r="Y52" s="266"/>
      <c r="Z52" s="266"/>
      <c r="AA52" s="266"/>
      <c r="AB52" s="266"/>
      <c r="AC52" s="266"/>
      <c r="AE52" s="266"/>
      <c r="AF52" s="266"/>
      <c r="AG52" s="266"/>
    </row>
    <row r="53" spans="1:33" ht="13.5" customHeight="1" x14ac:dyDescent="0.2">
      <c r="A53" s="131"/>
      <c r="B53" s="238"/>
      <c r="C53" s="95" t="s">
        <v>256</v>
      </c>
      <c r="D53" s="187"/>
      <c r="E53" s="187"/>
      <c r="F53" s="187"/>
      <c r="G53" s="187"/>
      <c r="H53" s="187"/>
      <c r="I53" s="1069">
        <v>1387.4408765975329</v>
      </c>
      <c r="J53" s="1069">
        <v>1378.6097070343765</v>
      </c>
      <c r="K53" s="1066">
        <v>1562.4646594455205</v>
      </c>
      <c r="L53" s="1069">
        <v>1538.5852795374631</v>
      </c>
      <c r="M53" s="1171">
        <v>25.6</v>
      </c>
      <c r="N53" s="950">
        <v>27.854837660286634</v>
      </c>
      <c r="O53" s="946"/>
      <c r="P53" s="865"/>
      <c r="Q53" s="1016"/>
      <c r="R53" s="1016"/>
      <c r="S53" s="1016"/>
      <c r="T53" s="266"/>
      <c r="U53" s="266"/>
      <c r="V53" s="266"/>
      <c r="W53" s="266"/>
      <c r="X53" s="266"/>
      <c r="Y53" s="266"/>
      <c r="Z53" s="266"/>
      <c r="AA53" s="266"/>
      <c r="AB53" s="266"/>
      <c r="AC53" s="266"/>
      <c r="AE53" s="266"/>
      <c r="AF53" s="266"/>
      <c r="AG53" s="266"/>
    </row>
    <row r="54" spans="1:33" ht="13.5" customHeight="1" x14ac:dyDescent="0.2">
      <c r="A54" s="131"/>
      <c r="B54" s="238"/>
      <c r="C54" s="95" t="s">
        <v>110</v>
      </c>
      <c r="D54" s="187"/>
      <c r="E54" s="187"/>
      <c r="F54" s="187"/>
      <c r="G54" s="187"/>
      <c r="H54" s="187"/>
      <c r="I54" s="1069">
        <v>958.11337483641512</v>
      </c>
      <c r="J54" s="1069">
        <v>959.81231133306574</v>
      </c>
      <c r="K54" s="1066">
        <v>1075.899221118055</v>
      </c>
      <c r="L54" s="1069">
        <v>1062.0618322312571</v>
      </c>
      <c r="M54" s="1171">
        <v>31.2</v>
      </c>
      <c r="N54" s="950">
        <v>34.598019820502458</v>
      </c>
      <c r="O54" s="946"/>
      <c r="P54" s="865"/>
      <c r="Q54" s="1016"/>
      <c r="R54" s="1016"/>
      <c r="S54" s="1016"/>
      <c r="T54" s="266"/>
      <c r="U54" s="266"/>
      <c r="V54" s="266"/>
      <c r="W54" s="266"/>
      <c r="X54" s="266"/>
      <c r="Y54" s="266"/>
      <c r="Z54" s="266"/>
      <c r="AA54" s="266"/>
      <c r="AB54" s="266"/>
      <c r="AC54" s="266"/>
      <c r="AE54" s="266"/>
      <c r="AF54" s="266"/>
      <c r="AG54" s="266"/>
    </row>
    <row r="55" spans="1:33" ht="13.5" customHeight="1" x14ac:dyDescent="0.2">
      <c r="A55" s="131"/>
      <c r="B55" s="238"/>
      <c r="C55" s="185" t="s">
        <v>480</v>
      </c>
      <c r="D55" s="133"/>
      <c r="E55" s="134"/>
      <c r="F55" s="184"/>
      <c r="G55" s="184"/>
      <c r="H55" s="146"/>
      <c r="I55" s="1073"/>
      <c r="J55" s="1073"/>
      <c r="K55" s="1073"/>
      <c r="L55" s="1073"/>
      <c r="M55" s="1073"/>
      <c r="N55" s="1073"/>
      <c r="O55" s="1073"/>
      <c r="P55" s="131"/>
      <c r="Q55" s="1016"/>
      <c r="R55" s="1016"/>
      <c r="S55" s="1016"/>
      <c r="T55" s="266"/>
      <c r="U55" s="266"/>
    </row>
    <row r="56" spans="1:33" ht="13.5" customHeight="1" x14ac:dyDescent="0.2">
      <c r="A56" s="131"/>
      <c r="B56" s="238"/>
      <c r="C56" s="1508" t="s">
        <v>490</v>
      </c>
      <c r="D56" s="1508"/>
      <c r="E56" s="1508"/>
      <c r="F56" s="1508"/>
      <c r="G56" s="1508"/>
      <c r="H56" s="1508"/>
      <c r="I56" s="1508"/>
      <c r="J56" s="1508"/>
      <c r="K56" s="1508"/>
      <c r="L56" s="1508"/>
      <c r="M56" s="1508"/>
      <c r="N56" s="1508"/>
      <c r="O56" s="1508"/>
      <c r="P56" s="131"/>
      <c r="Q56" s="1016"/>
      <c r="S56" s="266"/>
      <c r="T56" s="266"/>
      <c r="U56" s="266"/>
    </row>
    <row r="57" spans="1:33" ht="13.5" customHeight="1" x14ac:dyDescent="0.2">
      <c r="A57" s="131"/>
      <c r="B57" s="242">
        <v>14</v>
      </c>
      <c r="C57" s="1497">
        <v>43313</v>
      </c>
      <c r="D57" s="1497"/>
      <c r="E57" s="133"/>
      <c r="F57" s="133"/>
      <c r="G57" s="133"/>
      <c r="H57" s="133"/>
      <c r="I57" s="133"/>
      <c r="J57" s="133"/>
      <c r="K57" s="133"/>
      <c r="L57" s="133"/>
      <c r="M57" s="133"/>
      <c r="N57" s="133"/>
      <c r="P57" s="131"/>
    </row>
    <row r="60" spans="1:33" x14ac:dyDescent="0.2">
      <c r="Z60" s="132">
        <v>1</v>
      </c>
    </row>
  </sheetData>
  <mergeCells count="18">
    <mergeCell ref="C29:F29"/>
    <mergeCell ref="C57:D57"/>
    <mergeCell ref="C33:N33"/>
    <mergeCell ref="C34:D35"/>
    <mergeCell ref="I35:J35"/>
    <mergeCell ref="K35:L35"/>
    <mergeCell ref="M35:N35"/>
    <mergeCell ref="G32:H32"/>
    <mergeCell ref="I32:J32"/>
    <mergeCell ref="K32:L32"/>
    <mergeCell ref="M32:N32"/>
    <mergeCell ref="C56:O56"/>
    <mergeCell ref="L1:O1"/>
    <mergeCell ref="C5:D6"/>
    <mergeCell ref="C13:D14"/>
    <mergeCell ref="L14:M14"/>
    <mergeCell ref="J14:K14"/>
    <mergeCell ref="H14:I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K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7" width="10.28515625" style="92" customWidth="1"/>
    <col min="8" max="8" width="10.42578125" style="92" customWidth="1"/>
    <col min="9" max="9" width="10.28515625" style="92" customWidth="1"/>
    <col min="10" max="10" width="2.5703125" style="92" customWidth="1"/>
    <col min="11" max="11" width="1" style="92" customWidth="1"/>
    <col min="12" max="16384" width="9.140625" style="92"/>
  </cols>
  <sheetData>
    <row r="1" spans="1:11" ht="13.5" customHeight="1" x14ac:dyDescent="0.2">
      <c r="A1" s="2"/>
      <c r="B1" s="1509" t="s">
        <v>312</v>
      </c>
      <c r="C1" s="1509"/>
      <c r="D1" s="1509"/>
      <c r="E1" s="216"/>
      <c r="F1" s="216"/>
      <c r="G1" s="216"/>
      <c r="H1" s="216"/>
      <c r="I1" s="216"/>
      <c r="J1" s="257"/>
      <c r="K1" s="2"/>
    </row>
    <row r="2" spans="1:11" ht="6" customHeight="1" x14ac:dyDescent="0.2">
      <c r="A2" s="2"/>
      <c r="B2" s="1456"/>
      <c r="C2" s="1456"/>
      <c r="D2" s="1456"/>
      <c r="E2" s="4"/>
      <c r="F2" s="4"/>
      <c r="G2" s="4"/>
      <c r="H2" s="4"/>
      <c r="I2" s="4"/>
      <c r="J2" s="526"/>
      <c r="K2" s="2"/>
    </row>
    <row r="3" spans="1:11" ht="13.5" customHeight="1" thickBot="1" x14ac:dyDescent="0.25">
      <c r="A3" s="2"/>
      <c r="B3" s="4"/>
      <c r="C3" s="4"/>
      <c r="D3" s="4"/>
      <c r="E3" s="711"/>
      <c r="F3" s="711"/>
      <c r="G3" s="711"/>
      <c r="H3" s="711"/>
      <c r="I3" s="711" t="s">
        <v>70</v>
      </c>
      <c r="J3" s="213"/>
      <c r="K3" s="2"/>
    </row>
    <row r="4" spans="1:11" s="7" customFormat="1" ht="13.5" customHeight="1" thickBot="1" x14ac:dyDescent="0.25">
      <c r="A4" s="6"/>
      <c r="B4" s="14"/>
      <c r="C4" s="1510" t="s">
        <v>339</v>
      </c>
      <c r="D4" s="1511"/>
      <c r="E4" s="1511"/>
      <c r="F4" s="1511"/>
      <c r="G4" s="1511"/>
      <c r="H4" s="1511"/>
      <c r="I4" s="1512"/>
      <c r="J4" s="213"/>
      <c r="K4" s="6"/>
    </row>
    <row r="5" spans="1:11" ht="4.5" customHeight="1" x14ac:dyDescent="0.2">
      <c r="A5" s="2"/>
      <c r="B5" s="4"/>
      <c r="C5" s="1513" t="s">
        <v>85</v>
      </c>
      <c r="D5" s="1514"/>
      <c r="E5" s="713"/>
      <c r="F5" s="713"/>
      <c r="G5" s="713"/>
      <c r="H5" s="713"/>
      <c r="I5" s="713"/>
      <c r="J5" s="213"/>
      <c r="K5" s="2"/>
    </row>
    <row r="6" spans="1:11" ht="13.5" customHeight="1" x14ac:dyDescent="0.2">
      <c r="A6" s="2"/>
      <c r="B6" s="4"/>
      <c r="C6" s="1513"/>
      <c r="D6" s="1514"/>
      <c r="E6" s="1515" t="s">
        <v>338</v>
      </c>
      <c r="F6" s="1515"/>
      <c r="G6" s="1515"/>
      <c r="H6" s="1515"/>
      <c r="I6" s="1515"/>
      <c r="J6" s="213"/>
      <c r="K6" s="2"/>
    </row>
    <row r="7" spans="1:11" ht="13.5" customHeight="1" x14ac:dyDescent="0.2">
      <c r="A7" s="2"/>
      <c r="B7" s="4"/>
      <c r="C7" s="1514"/>
      <c r="D7" s="1514"/>
      <c r="E7" s="1516">
        <v>2017</v>
      </c>
      <c r="F7" s="1516"/>
      <c r="G7" s="1516"/>
      <c r="H7" s="1731">
        <v>2018</v>
      </c>
      <c r="I7" s="1516"/>
      <c r="J7" s="213"/>
      <c r="K7" s="2"/>
    </row>
    <row r="8" spans="1:11" ht="13.5" customHeight="1" x14ac:dyDescent="0.2">
      <c r="A8" s="2"/>
      <c r="B8" s="4"/>
      <c r="C8" s="528"/>
      <c r="D8" s="528"/>
      <c r="E8" s="1146" t="s">
        <v>102</v>
      </c>
      <c r="F8" s="1146" t="s">
        <v>99</v>
      </c>
      <c r="G8" s="1146" t="s">
        <v>96</v>
      </c>
      <c r="H8" s="1732" t="s">
        <v>93</v>
      </c>
      <c r="I8" s="1146" t="s">
        <v>102</v>
      </c>
      <c r="J8" s="213"/>
      <c r="K8" s="2"/>
    </row>
    <row r="9" spans="1:11" s="531" customFormat="1" ht="23.25" customHeight="1" x14ac:dyDescent="0.2">
      <c r="A9" s="529"/>
      <c r="B9" s="530"/>
      <c r="C9" s="1518" t="s">
        <v>68</v>
      </c>
      <c r="D9" s="1518"/>
      <c r="E9" s="971">
        <v>5.2</v>
      </c>
      <c r="F9" s="971">
        <v>5.3</v>
      </c>
      <c r="G9" s="971">
        <v>5.3</v>
      </c>
      <c r="H9" s="971">
        <v>5.4</v>
      </c>
      <c r="I9" s="971">
        <v>5.4</v>
      </c>
      <c r="J9" s="591"/>
      <c r="K9" s="529"/>
    </row>
    <row r="10" spans="1:11" ht="18.75" customHeight="1" x14ac:dyDescent="0.2">
      <c r="A10" s="2"/>
      <c r="B10" s="4"/>
      <c r="C10" s="200" t="s">
        <v>320</v>
      </c>
      <c r="D10" s="13"/>
      <c r="E10" s="972">
        <v>10.5</v>
      </c>
      <c r="F10" s="972">
        <v>10.8</v>
      </c>
      <c r="G10" s="972">
        <v>10.8</v>
      </c>
      <c r="H10" s="972">
        <v>10.4</v>
      </c>
      <c r="I10" s="972">
        <v>10.4</v>
      </c>
      <c r="J10" s="591"/>
      <c r="K10" s="2"/>
    </row>
    <row r="11" spans="1:11" ht="18.75" customHeight="1" x14ac:dyDescent="0.2">
      <c r="A11" s="2"/>
      <c r="B11" s="4"/>
      <c r="C11" s="200" t="s">
        <v>248</v>
      </c>
      <c r="D11" s="22"/>
      <c r="E11" s="972">
        <v>7.1</v>
      </c>
      <c r="F11" s="972">
        <v>7.1</v>
      </c>
      <c r="G11" s="972">
        <v>7.2</v>
      </c>
      <c r="H11" s="972">
        <v>7.2</v>
      </c>
      <c r="I11" s="972">
        <v>7.1</v>
      </c>
      <c r="J11" s="591"/>
      <c r="K11" s="2"/>
    </row>
    <row r="12" spans="1:11" ht="18.75" customHeight="1" x14ac:dyDescent="0.2">
      <c r="A12" s="2"/>
      <c r="B12" s="4"/>
      <c r="C12" s="200" t="s">
        <v>249</v>
      </c>
      <c r="D12" s="22"/>
      <c r="E12" s="972">
        <v>4.3</v>
      </c>
      <c r="F12" s="972">
        <v>4.4000000000000004</v>
      </c>
      <c r="G12" s="972">
        <v>4.4000000000000004</v>
      </c>
      <c r="H12" s="972">
        <v>4.5</v>
      </c>
      <c r="I12" s="972">
        <v>4.5</v>
      </c>
      <c r="J12" s="591"/>
      <c r="K12" s="2"/>
    </row>
    <row r="13" spans="1:11" ht="18.75" customHeight="1" x14ac:dyDescent="0.2">
      <c r="A13" s="2"/>
      <c r="B13" s="4"/>
      <c r="C13" s="200" t="s">
        <v>84</v>
      </c>
      <c r="D13" s="13"/>
      <c r="E13" s="972">
        <v>4.3</v>
      </c>
      <c r="F13" s="972">
        <v>4.4000000000000004</v>
      </c>
      <c r="G13" s="972">
        <v>4.3</v>
      </c>
      <c r="H13" s="972">
        <v>4.4000000000000004</v>
      </c>
      <c r="I13" s="972">
        <v>4.4000000000000004</v>
      </c>
      <c r="J13" s="527"/>
      <c r="K13" s="2"/>
    </row>
    <row r="14" spans="1:11" ht="18.75" customHeight="1" x14ac:dyDescent="0.2">
      <c r="A14" s="2"/>
      <c r="B14" s="4"/>
      <c r="C14" s="200" t="s">
        <v>250</v>
      </c>
      <c r="D14" s="22"/>
      <c r="E14" s="972">
        <v>4.4000000000000004</v>
      </c>
      <c r="F14" s="972">
        <v>4.5999999999999996</v>
      </c>
      <c r="G14" s="972">
        <v>4.5999999999999996</v>
      </c>
      <c r="H14" s="972">
        <v>4.7</v>
      </c>
      <c r="I14" s="972">
        <v>4.7</v>
      </c>
      <c r="J14" s="527"/>
      <c r="K14" s="2"/>
    </row>
    <row r="15" spans="1:11" ht="18.75" customHeight="1" x14ac:dyDescent="0.2">
      <c r="A15" s="2"/>
      <c r="B15" s="4"/>
      <c r="C15" s="200" t="s">
        <v>83</v>
      </c>
      <c r="D15" s="22"/>
      <c r="E15" s="972">
        <v>4.3</v>
      </c>
      <c r="F15" s="972">
        <v>4.5</v>
      </c>
      <c r="G15" s="972">
        <v>4.5</v>
      </c>
      <c r="H15" s="972">
        <v>4.7</v>
      </c>
      <c r="I15" s="972">
        <v>4.7</v>
      </c>
      <c r="J15" s="527"/>
      <c r="K15" s="2"/>
    </row>
    <row r="16" spans="1:11" ht="18.75" customHeight="1" x14ac:dyDescent="0.2">
      <c r="A16" s="2"/>
      <c r="B16" s="4"/>
      <c r="C16" s="200" t="s">
        <v>251</v>
      </c>
      <c r="D16" s="22"/>
      <c r="E16" s="972">
        <v>4.4000000000000004</v>
      </c>
      <c r="F16" s="972">
        <v>4.5</v>
      </c>
      <c r="G16" s="972">
        <v>4.5</v>
      </c>
      <c r="H16" s="972">
        <v>4.5999999999999996</v>
      </c>
      <c r="I16" s="972">
        <v>4.5999999999999996</v>
      </c>
      <c r="J16" s="527"/>
      <c r="K16" s="2"/>
    </row>
    <row r="17" spans="1:11" ht="18.75" customHeight="1" x14ac:dyDescent="0.2">
      <c r="A17" s="2"/>
      <c r="B17" s="4"/>
      <c r="C17" s="200" t="s">
        <v>82</v>
      </c>
      <c r="D17" s="22"/>
      <c r="E17" s="972">
        <v>4.4000000000000004</v>
      </c>
      <c r="F17" s="972">
        <v>4.4000000000000004</v>
      </c>
      <c r="G17" s="972">
        <v>4.4000000000000004</v>
      </c>
      <c r="H17" s="972">
        <v>4.5</v>
      </c>
      <c r="I17" s="972">
        <v>4.5</v>
      </c>
      <c r="J17" s="527"/>
      <c r="K17" s="2"/>
    </row>
    <row r="18" spans="1:11" ht="18.75" customHeight="1" x14ac:dyDescent="0.2">
      <c r="A18" s="2"/>
      <c r="B18" s="4"/>
      <c r="C18" s="200" t="s">
        <v>81</v>
      </c>
      <c r="D18" s="22"/>
      <c r="E18" s="972">
        <v>4.9000000000000004</v>
      </c>
      <c r="F18" s="972">
        <v>4.9000000000000004</v>
      </c>
      <c r="G18" s="972">
        <v>4.9000000000000004</v>
      </c>
      <c r="H18" s="972">
        <v>5.0999999999999996</v>
      </c>
      <c r="I18" s="972">
        <v>5.0999999999999996</v>
      </c>
      <c r="J18" s="527"/>
      <c r="K18" s="2"/>
    </row>
    <row r="19" spans="1:11" ht="18.75" customHeight="1" x14ac:dyDescent="0.2">
      <c r="A19" s="2"/>
      <c r="B19" s="4"/>
      <c r="C19" s="200" t="s">
        <v>252</v>
      </c>
      <c r="D19" s="22"/>
      <c r="E19" s="972">
        <v>4.4000000000000004</v>
      </c>
      <c r="F19" s="972">
        <v>4.5</v>
      </c>
      <c r="G19" s="972">
        <v>4.5</v>
      </c>
      <c r="H19" s="972">
        <v>4.5</v>
      </c>
      <c r="I19" s="972">
        <v>4.5</v>
      </c>
      <c r="J19" s="527"/>
      <c r="K19" s="2"/>
    </row>
    <row r="20" spans="1:11" ht="18.75" customHeight="1" x14ac:dyDescent="0.2">
      <c r="A20" s="2"/>
      <c r="B20" s="4"/>
      <c r="C20" s="200" t="s">
        <v>80</v>
      </c>
      <c r="D20" s="13"/>
      <c r="E20" s="972">
        <v>5</v>
      </c>
      <c r="F20" s="972">
        <v>5.2</v>
      </c>
      <c r="G20" s="972">
        <v>5.2</v>
      </c>
      <c r="H20" s="972">
        <v>5.2</v>
      </c>
      <c r="I20" s="972">
        <v>5.2</v>
      </c>
      <c r="J20" s="527"/>
      <c r="K20" s="2"/>
    </row>
    <row r="21" spans="1:11" ht="18.75" customHeight="1" x14ac:dyDescent="0.2">
      <c r="A21" s="2"/>
      <c r="B21" s="4"/>
      <c r="C21" s="200" t="s">
        <v>253</v>
      </c>
      <c r="D21" s="22"/>
      <c r="E21" s="972">
        <v>5.2</v>
      </c>
      <c r="F21" s="972">
        <v>5.2</v>
      </c>
      <c r="G21" s="972">
        <v>5.2</v>
      </c>
      <c r="H21" s="972">
        <v>5.2</v>
      </c>
      <c r="I21" s="972">
        <v>5.3</v>
      </c>
      <c r="J21" s="527"/>
      <c r="K21" s="2"/>
    </row>
    <row r="22" spans="1:11" ht="18.75" customHeight="1" x14ac:dyDescent="0.2">
      <c r="A22" s="2"/>
      <c r="B22" s="4"/>
      <c r="C22" s="200" t="s">
        <v>254</v>
      </c>
      <c r="D22" s="22"/>
      <c r="E22" s="972">
        <v>4.8</v>
      </c>
      <c r="F22" s="972">
        <v>4.9000000000000004</v>
      </c>
      <c r="G22" s="972">
        <v>4.9000000000000004</v>
      </c>
      <c r="H22" s="972">
        <v>5</v>
      </c>
      <c r="I22" s="972">
        <v>5</v>
      </c>
      <c r="J22" s="527"/>
      <c r="K22" s="2"/>
    </row>
    <row r="23" spans="1:11" ht="18.75" customHeight="1" x14ac:dyDescent="0.2">
      <c r="A23" s="2"/>
      <c r="B23" s="4"/>
      <c r="C23" s="200" t="s">
        <v>326</v>
      </c>
      <c r="D23" s="22"/>
      <c r="E23" s="972">
        <v>4.7</v>
      </c>
      <c r="F23" s="972">
        <v>4.8</v>
      </c>
      <c r="G23" s="972">
        <v>4.8</v>
      </c>
      <c r="H23" s="972">
        <v>4.9000000000000004</v>
      </c>
      <c r="I23" s="972">
        <v>4.9000000000000004</v>
      </c>
      <c r="J23" s="527"/>
      <c r="K23" s="2"/>
    </row>
    <row r="24" spans="1:11" ht="18.75" customHeight="1" x14ac:dyDescent="0.2">
      <c r="A24" s="2"/>
      <c r="B24" s="4"/>
      <c r="C24" s="200" t="s">
        <v>327</v>
      </c>
      <c r="D24" s="22"/>
      <c r="E24" s="972">
        <v>4.2</v>
      </c>
      <c r="F24" s="972">
        <v>4.3</v>
      </c>
      <c r="G24" s="972">
        <v>4.3</v>
      </c>
      <c r="H24" s="972">
        <v>4.4000000000000004</v>
      </c>
      <c r="I24" s="972">
        <v>4.4000000000000004</v>
      </c>
      <c r="J24" s="527"/>
      <c r="K24" s="2"/>
    </row>
    <row r="25" spans="1:11" ht="33" customHeight="1" thickBot="1" x14ac:dyDescent="0.25">
      <c r="A25" s="2"/>
      <c r="B25" s="4"/>
      <c r="C25" s="714"/>
      <c r="D25" s="714"/>
      <c r="E25" s="532"/>
      <c r="F25" s="532"/>
      <c r="G25" s="532"/>
      <c r="H25" s="532"/>
      <c r="I25" s="532"/>
      <c r="J25" s="527"/>
      <c r="K25" s="2"/>
    </row>
    <row r="26" spans="1:11" s="7" customFormat="1" ht="13.5" customHeight="1" thickBot="1" x14ac:dyDescent="0.25">
      <c r="A26" s="6"/>
      <c r="B26" s="14"/>
      <c r="C26" s="1510" t="s">
        <v>340</v>
      </c>
      <c r="D26" s="1511"/>
      <c r="E26" s="1511"/>
      <c r="F26" s="1511"/>
      <c r="G26" s="1511"/>
      <c r="H26" s="1511"/>
      <c r="I26" s="1512"/>
      <c r="J26" s="527"/>
      <c r="K26" s="6"/>
    </row>
    <row r="27" spans="1:11" ht="4.5" customHeight="1" x14ac:dyDescent="0.2">
      <c r="A27" s="2"/>
      <c r="B27" s="4"/>
      <c r="C27" s="1513" t="s">
        <v>85</v>
      </c>
      <c r="D27" s="1514"/>
      <c r="E27" s="714"/>
      <c r="F27" s="714"/>
      <c r="G27" s="714"/>
      <c r="H27" s="714"/>
      <c r="I27" s="714"/>
      <c r="J27" s="527"/>
      <c r="K27" s="2"/>
    </row>
    <row r="28" spans="1:11" ht="13.5" customHeight="1" x14ac:dyDescent="0.2">
      <c r="A28" s="2"/>
      <c r="B28" s="4"/>
      <c r="C28" s="1513"/>
      <c r="D28" s="1514"/>
      <c r="E28" s="1515" t="s">
        <v>346</v>
      </c>
      <c r="F28" s="1515"/>
      <c r="G28" s="1515"/>
      <c r="H28" s="1515"/>
      <c r="I28" s="1515"/>
      <c r="J28" s="213"/>
      <c r="K28" s="2"/>
    </row>
    <row r="29" spans="1:11" ht="13.5" customHeight="1" x14ac:dyDescent="0.2">
      <c r="A29" s="2"/>
      <c r="B29" s="4"/>
      <c r="C29" s="1514"/>
      <c r="D29" s="1514"/>
      <c r="E29" s="1516">
        <v>2017</v>
      </c>
      <c r="F29" s="1516"/>
      <c r="G29" s="1516"/>
      <c r="H29" s="1731">
        <v>2018</v>
      </c>
      <c r="I29" s="1516"/>
      <c r="J29" s="213"/>
      <c r="K29" s="2"/>
    </row>
    <row r="30" spans="1:11" ht="13.5" customHeight="1" x14ac:dyDescent="0.2">
      <c r="A30" s="2"/>
      <c r="B30" s="4"/>
      <c r="C30" s="528"/>
      <c r="D30" s="528"/>
      <c r="E30" s="1146" t="s">
        <v>102</v>
      </c>
      <c r="F30" s="1146" t="s">
        <v>99</v>
      </c>
      <c r="G30" s="1146" t="s">
        <v>96</v>
      </c>
      <c r="H30" s="1732" t="s">
        <v>93</v>
      </c>
      <c r="I30" s="1146" t="s">
        <v>102</v>
      </c>
      <c r="J30" s="213"/>
      <c r="K30" s="2"/>
    </row>
    <row r="31" spans="1:11" s="531" customFormat="1" ht="23.25" customHeight="1" x14ac:dyDescent="0.2">
      <c r="A31" s="529"/>
      <c r="B31" s="530"/>
      <c r="C31" s="1518" t="s">
        <v>68</v>
      </c>
      <c r="D31" s="1518"/>
      <c r="E31" s="969">
        <v>906</v>
      </c>
      <c r="F31" s="969">
        <v>923.8</v>
      </c>
      <c r="G31" s="969">
        <v>924.7</v>
      </c>
      <c r="H31" s="969">
        <v>930.3</v>
      </c>
      <c r="I31" s="969">
        <v>927.6</v>
      </c>
      <c r="J31" s="591"/>
      <c r="K31" s="529"/>
    </row>
    <row r="32" spans="1:11" ht="18.75" customHeight="1" x14ac:dyDescent="0.2">
      <c r="A32" s="2"/>
      <c r="B32" s="4"/>
      <c r="C32" s="200" t="s">
        <v>320</v>
      </c>
      <c r="D32" s="13"/>
      <c r="E32" s="970">
        <v>1809.6</v>
      </c>
      <c r="F32" s="970">
        <v>1855.4</v>
      </c>
      <c r="G32" s="970">
        <v>1857.2</v>
      </c>
      <c r="H32" s="970">
        <v>1793.7</v>
      </c>
      <c r="I32" s="970">
        <v>1787</v>
      </c>
      <c r="J32" s="591"/>
      <c r="K32" s="2"/>
    </row>
    <row r="33" spans="1:11" ht="18.75" customHeight="1" x14ac:dyDescent="0.2">
      <c r="A33" s="2"/>
      <c r="B33" s="4"/>
      <c r="C33" s="200" t="s">
        <v>248</v>
      </c>
      <c r="D33" s="22"/>
      <c r="E33" s="970">
        <v>1225.2</v>
      </c>
      <c r="F33" s="970">
        <v>1234.9000000000001</v>
      </c>
      <c r="G33" s="970">
        <v>1249.4000000000001</v>
      </c>
      <c r="H33" s="970">
        <v>1247</v>
      </c>
      <c r="I33" s="970">
        <v>1223.9000000000001</v>
      </c>
      <c r="J33" s="591"/>
      <c r="K33" s="2"/>
    </row>
    <row r="34" spans="1:11" ht="18.75" customHeight="1" x14ac:dyDescent="0.2">
      <c r="A34" s="2"/>
      <c r="B34" s="4"/>
      <c r="C34" s="200" t="s">
        <v>249</v>
      </c>
      <c r="D34" s="22"/>
      <c r="E34" s="970">
        <v>747.9</v>
      </c>
      <c r="F34" s="970">
        <v>769.7</v>
      </c>
      <c r="G34" s="970">
        <v>766.8</v>
      </c>
      <c r="H34" s="970">
        <v>785.3</v>
      </c>
      <c r="I34" s="970">
        <v>781.9</v>
      </c>
      <c r="J34" s="591"/>
      <c r="K34" s="2"/>
    </row>
    <row r="35" spans="1:11" ht="18.75" customHeight="1" x14ac:dyDescent="0.2">
      <c r="A35" s="2"/>
      <c r="B35" s="4"/>
      <c r="C35" s="200" t="s">
        <v>84</v>
      </c>
      <c r="D35" s="13"/>
      <c r="E35" s="970">
        <v>749.9</v>
      </c>
      <c r="F35" s="970">
        <v>764.7</v>
      </c>
      <c r="G35" s="970">
        <v>752.4</v>
      </c>
      <c r="H35" s="970">
        <v>759.5</v>
      </c>
      <c r="I35" s="970">
        <v>765.8</v>
      </c>
      <c r="J35" s="527"/>
      <c r="K35" s="2"/>
    </row>
    <row r="36" spans="1:11" ht="18.75" customHeight="1" x14ac:dyDescent="0.2">
      <c r="A36" s="2"/>
      <c r="B36" s="4"/>
      <c r="C36" s="200" t="s">
        <v>250</v>
      </c>
      <c r="D36" s="22"/>
      <c r="E36" s="970">
        <v>770.2</v>
      </c>
      <c r="F36" s="970">
        <v>801.3</v>
      </c>
      <c r="G36" s="970">
        <v>798.9</v>
      </c>
      <c r="H36" s="970">
        <v>809.5</v>
      </c>
      <c r="I36" s="970">
        <v>813.6</v>
      </c>
      <c r="J36" s="527"/>
      <c r="K36" s="2"/>
    </row>
    <row r="37" spans="1:11" ht="18.75" customHeight="1" x14ac:dyDescent="0.2">
      <c r="A37" s="2"/>
      <c r="B37" s="4"/>
      <c r="C37" s="200" t="s">
        <v>83</v>
      </c>
      <c r="D37" s="22"/>
      <c r="E37" s="970">
        <v>751.2</v>
      </c>
      <c r="F37" s="970">
        <v>775</v>
      </c>
      <c r="G37" s="970">
        <v>784.9</v>
      </c>
      <c r="H37" s="970">
        <v>806.1</v>
      </c>
      <c r="I37" s="970">
        <v>815.2</v>
      </c>
      <c r="J37" s="527"/>
      <c r="K37" s="2"/>
    </row>
    <row r="38" spans="1:11" ht="18.75" customHeight="1" x14ac:dyDescent="0.2">
      <c r="A38" s="2"/>
      <c r="B38" s="4"/>
      <c r="C38" s="200" t="s">
        <v>251</v>
      </c>
      <c r="D38" s="22"/>
      <c r="E38" s="970">
        <v>770.3</v>
      </c>
      <c r="F38" s="970">
        <v>777.6</v>
      </c>
      <c r="G38" s="970">
        <v>775.2</v>
      </c>
      <c r="H38" s="970">
        <v>798.4</v>
      </c>
      <c r="I38" s="970">
        <v>797.6</v>
      </c>
      <c r="J38" s="527"/>
      <c r="K38" s="2"/>
    </row>
    <row r="39" spans="1:11" ht="18.75" customHeight="1" x14ac:dyDescent="0.2">
      <c r="A39" s="2"/>
      <c r="B39" s="4"/>
      <c r="C39" s="200" t="s">
        <v>82</v>
      </c>
      <c r="D39" s="22"/>
      <c r="E39" s="970">
        <v>763.8</v>
      </c>
      <c r="F39" s="970">
        <v>762</v>
      </c>
      <c r="G39" s="970">
        <v>765.2</v>
      </c>
      <c r="H39" s="970">
        <v>781</v>
      </c>
      <c r="I39" s="970">
        <v>783.7</v>
      </c>
      <c r="J39" s="527"/>
      <c r="K39" s="2"/>
    </row>
    <row r="40" spans="1:11" ht="18.75" customHeight="1" x14ac:dyDescent="0.2">
      <c r="A40" s="2"/>
      <c r="B40" s="4"/>
      <c r="C40" s="200" t="s">
        <v>81</v>
      </c>
      <c r="D40" s="22"/>
      <c r="E40" s="970">
        <v>847.7</v>
      </c>
      <c r="F40" s="970">
        <v>853</v>
      </c>
      <c r="G40" s="970">
        <v>844.1</v>
      </c>
      <c r="H40" s="970">
        <v>876.1</v>
      </c>
      <c r="I40" s="970">
        <v>876</v>
      </c>
      <c r="J40" s="527"/>
      <c r="K40" s="2"/>
    </row>
    <row r="41" spans="1:11" ht="18.75" customHeight="1" x14ac:dyDescent="0.2">
      <c r="A41" s="2"/>
      <c r="B41" s="4"/>
      <c r="C41" s="200" t="s">
        <v>252</v>
      </c>
      <c r="D41" s="22"/>
      <c r="E41" s="970">
        <v>759.5</v>
      </c>
      <c r="F41" s="970">
        <v>770.7</v>
      </c>
      <c r="G41" s="970">
        <v>773.8</v>
      </c>
      <c r="H41" s="970">
        <v>781.7</v>
      </c>
      <c r="I41" s="970">
        <v>780.9</v>
      </c>
      <c r="J41" s="527"/>
      <c r="K41" s="2"/>
    </row>
    <row r="42" spans="1:11" ht="18.75" customHeight="1" x14ac:dyDescent="0.2">
      <c r="A42" s="2"/>
      <c r="B42" s="4"/>
      <c r="C42" s="200" t="s">
        <v>80</v>
      </c>
      <c r="D42" s="13"/>
      <c r="E42" s="970">
        <v>870.9</v>
      </c>
      <c r="F42" s="970">
        <v>896.1</v>
      </c>
      <c r="G42" s="970">
        <v>905</v>
      </c>
      <c r="H42" s="970">
        <v>895.4</v>
      </c>
      <c r="I42" s="970">
        <v>895.3</v>
      </c>
      <c r="J42" s="527"/>
      <c r="K42" s="2"/>
    </row>
    <row r="43" spans="1:11" ht="18.75" customHeight="1" x14ac:dyDescent="0.2">
      <c r="A43" s="2"/>
      <c r="B43" s="4"/>
      <c r="C43" s="200" t="s">
        <v>253</v>
      </c>
      <c r="D43" s="22"/>
      <c r="E43" s="970">
        <v>901.2</v>
      </c>
      <c r="F43" s="970">
        <v>902.6</v>
      </c>
      <c r="G43" s="970">
        <v>896.7</v>
      </c>
      <c r="H43" s="970">
        <v>899.1</v>
      </c>
      <c r="I43" s="970">
        <v>912</v>
      </c>
      <c r="J43" s="527"/>
      <c r="K43" s="2"/>
    </row>
    <row r="44" spans="1:11" ht="18.75" customHeight="1" x14ac:dyDescent="0.2">
      <c r="A44" s="2"/>
      <c r="B44" s="4"/>
      <c r="C44" s="200" t="s">
        <v>254</v>
      </c>
      <c r="D44" s="22"/>
      <c r="E44" s="970">
        <v>836.5</v>
      </c>
      <c r="F44" s="970">
        <v>847.5</v>
      </c>
      <c r="G44" s="970">
        <v>851.3</v>
      </c>
      <c r="H44" s="970">
        <v>864.4</v>
      </c>
      <c r="I44" s="970">
        <v>861.3</v>
      </c>
      <c r="J44" s="527"/>
      <c r="K44" s="2"/>
    </row>
    <row r="45" spans="1:11" ht="18.75" customHeight="1" x14ac:dyDescent="0.2">
      <c r="A45" s="2"/>
      <c r="B45" s="4"/>
      <c r="C45" s="200" t="s">
        <v>326</v>
      </c>
      <c r="D45" s="22"/>
      <c r="E45" s="970">
        <v>820.3</v>
      </c>
      <c r="F45" s="970">
        <v>826.6</v>
      </c>
      <c r="G45" s="970">
        <v>832.7</v>
      </c>
      <c r="H45" s="970">
        <v>852.3</v>
      </c>
      <c r="I45" s="970">
        <v>847.7</v>
      </c>
      <c r="J45" s="527"/>
      <c r="K45" s="2"/>
    </row>
    <row r="46" spans="1:11" ht="18.75" customHeight="1" x14ac:dyDescent="0.2">
      <c r="A46" s="2"/>
      <c r="B46" s="4"/>
      <c r="C46" s="200" t="s">
        <v>327</v>
      </c>
      <c r="D46" s="22"/>
      <c r="E46" s="970">
        <v>733.3</v>
      </c>
      <c r="F46" s="970">
        <v>747.8</v>
      </c>
      <c r="G46" s="970">
        <v>743.1</v>
      </c>
      <c r="H46" s="970">
        <v>757.6</v>
      </c>
      <c r="I46" s="970">
        <v>758.6</v>
      </c>
      <c r="J46" s="527"/>
      <c r="K46" s="2"/>
    </row>
    <row r="47" spans="1:11" s="533" customFormat="1" ht="19.5" customHeight="1" x14ac:dyDescent="0.2">
      <c r="A47" s="710"/>
      <c r="B47" s="710"/>
      <c r="C47" s="1519" t="s">
        <v>491</v>
      </c>
      <c r="D47" s="1519"/>
      <c r="E47" s="1519"/>
      <c r="F47" s="1519"/>
      <c r="G47" s="1519"/>
      <c r="H47" s="1519"/>
      <c r="I47" s="1519"/>
      <c r="J47" s="592"/>
      <c r="K47" s="710"/>
    </row>
    <row r="48" spans="1:11" ht="13.5" customHeight="1" x14ac:dyDescent="0.2">
      <c r="A48" s="2"/>
      <c r="B48" s="4"/>
      <c r="C48" s="42" t="s">
        <v>424</v>
      </c>
      <c r="D48" s="713"/>
      <c r="E48" s="713"/>
      <c r="G48" s="1055"/>
      <c r="H48" s="713"/>
      <c r="I48" s="713"/>
      <c r="J48" s="527"/>
      <c r="K48" s="2"/>
    </row>
    <row r="49" spans="1:11" ht="13.5" customHeight="1" x14ac:dyDescent="0.2">
      <c r="A49" s="2"/>
      <c r="B49" s="2"/>
      <c r="C49" s="2"/>
      <c r="D49" s="710"/>
      <c r="E49" s="4"/>
      <c r="F49" s="4"/>
      <c r="G49" s="4"/>
      <c r="H49" s="1517">
        <v>43313</v>
      </c>
      <c r="I49" s="1517"/>
      <c r="J49" s="256">
        <v>15</v>
      </c>
      <c r="K49" s="2"/>
    </row>
  </sheetData>
  <mergeCells count="16">
    <mergeCell ref="H49:I49"/>
    <mergeCell ref="E28:I28"/>
    <mergeCell ref="C31:D31"/>
    <mergeCell ref="C47:I47"/>
    <mergeCell ref="C9:D9"/>
    <mergeCell ref="C26:I26"/>
    <mergeCell ref="C27:D29"/>
    <mergeCell ref="E29:G29"/>
    <mergeCell ref="H29:I29"/>
    <mergeCell ref="B1:D1"/>
    <mergeCell ref="B2:D2"/>
    <mergeCell ref="C4:I4"/>
    <mergeCell ref="C5:D7"/>
    <mergeCell ref="E6:I6"/>
    <mergeCell ref="E7:G7"/>
    <mergeCell ref="H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125" zoomScaleNormal="125" workbookViewId="0"/>
  </sheetViews>
  <sheetFormatPr defaultRowHeight="12.75" x14ac:dyDescent="0.2"/>
  <cols>
    <col min="1" max="1" width="1" style="408" customWidth="1"/>
    <col min="2" max="2" width="2.5703125" style="408" customWidth="1"/>
    <col min="3" max="3" width="2.28515625" style="408" customWidth="1"/>
    <col min="4" max="4" width="26" style="465" customWidth="1"/>
    <col min="5" max="5" width="5.85546875" style="465" customWidth="1"/>
    <col min="6" max="6" width="5.7109375" style="465" customWidth="1"/>
    <col min="7" max="7" width="5.5703125" style="408" customWidth="1"/>
    <col min="8" max="8" width="5.42578125" style="408" customWidth="1"/>
    <col min="9" max="9" width="4.85546875" style="408" customWidth="1"/>
    <col min="10" max="10" width="5.140625" style="408" customWidth="1"/>
    <col min="11" max="11" width="4.7109375" style="408" customWidth="1"/>
    <col min="12" max="13" width="5" style="408" customWidth="1"/>
    <col min="14" max="14" width="5.140625" style="408" customWidth="1"/>
    <col min="15" max="16" width="5" style="408" customWidth="1"/>
    <col min="17" max="17" width="6.140625" style="408" customWidth="1"/>
    <col min="18" max="18" width="2.5703125" style="408" customWidth="1"/>
    <col min="19" max="19" width="1" style="408" customWidth="1"/>
    <col min="20" max="16384" width="9.140625" style="408"/>
  </cols>
  <sheetData>
    <row r="1" spans="1:19" ht="13.5" customHeight="1" x14ac:dyDescent="0.2">
      <c r="A1" s="403"/>
      <c r="B1" s="465"/>
      <c r="C1" s="1527" t="s">
        <v>34</v>
      </c>
      <c r="D1" s="1527"/>
      <c r="E1" s="1527"/>
      <c r="F1" s="1527"/>
      <c r="G1" s="413"/>
      <c r="H1" s="413"/>
      <c r="I1" s="413"/>
      <c r="J1" s="1537" t="s">
        <v>407</v>
      </c>
      <c r="K1" s="1537"/>
      <c r="L1" s="1537"/>
      <c r="M1" s="1537"/>
      <c r="N1" s="1537"/>
      <c r="O1" s="1537"/>
      <c r="P1" s="1537"/>
      <c r="Q1" s="595"/>
      <c r="R1" s="595"/>
      <c r="S1" s="403"/>
    </row>
    <row r="2" spans="1:19" ht="6" customHeight="1" x14ac:dyDescent="0.2">
      <c r="A2" s="594"/>
      <c r="B2" s="521"/>
      <c r="C2" s="932"/>
      <c r="D2" s="979"/>
      <c r="E2" s="454"/>
      <c r="F2" s="454"/>
      <c r="G2" s="454"/>
      <c r="H2" s="454"/>
      <c r="I2" s="454"/>
      <c r="J2" s="454"/>
      <c r="K2" s="454"/>
      <c r="L2" s="454"/>
      <c r="M2" s="454"/>
      <c r="N2" s="454"/>
      <c r="O2" s="454"/>
      <c r="P2" s="454"/>
      <c r="Q2" s="454"/>
      <c r="R2" s="413"/>
      <c r="S2" s="413"/>
    </row>
    <row r="3" spans="1:19" ht="11.25" customHeight="1" thickBot="1" x14ac:dyDescent="0.25">
      <c r="A3" s="403"/>
      <c r="B3" s="466"/>
      <c r="C3" s="462"/>
      <c r="D3" s="462"/>
      <c r="E3" s="413"/>
      <c r="F3" s="413"/>
      <c r="G3" s="413"/>
      <c r="H3" s="413"/>
      <c r="I3" s="413"/>
      <c r="J3" s="752"/>
      <c r="K3" s="752"/>
      <c r="L3" s="752"/>
      <c r="M3" s="752"/>
      <c r="N3" s="752"/>
      <c r="O3" s="752"/>
      <c r="P3" s="752"/>
      <c r="Q3" s="752" t="s">
        <v>70</v>
      </c>
      <c r="R3" s="413"/>
      <c r="S3" s="413"/>
    </row>
    <row r="4" spans="1:19" ht="13.5" customHeight="1" thickBot="1" x14ac:dyDescent="0.25">
      <c r="A4" s="403"/>
      <c r="B4" s="466"/>
      <c r="C4" s="1528" t="s">
        <v>128</v>
      </c>
      <c r="D4" s="1529"/>
      <c r="E4" s="1529"/>
      <c r="F4" s="1529"/>
      <c r="G4" s="1529"/>
      <c r="H4" s="1529"/>
      <c r="I4" s="1529"/>
      <c r="J4" s="1529"/>
      <c r="K4" s="1529"/>
      <c r="L4" s="1529"/>
      <c r="M4" s="1529"/>
      <c r="N4" s="1529"/>
      <c r="O4" s="1529"/>
      <c r="P4" s="1529"/>
      <c r="Q4" s="1530"/>
      <c r="R4" s="413"/>
      <c r="S4" s="413"/>
    </row>
    <row r="5" spans="1:19" ht="3.75" customHeight="1" x14ac:dyDescent="0.2">
      <c r="A5" s="403"/>
      <c r="B5" s="466"/>
      <c r="C5" s="462"/>
      <c r="D5" s="462"/>
      <c r="E5" s="413"/>
      <c r="F5" s="413"/>
      <c r="G5" s="421"/>
      <c r="H5" s="413"/>
      <c r="I5" s="413"/>
      <c r="J5" s="477"/>
      <c r="K5" s="477"/>
      <c r="L5" s="477"/>
      <c r="M5" s="477"/>
      <c r="N5" s="477"/>
      <c r="O5" s="477"/>
      <c r="P5" s="477"/>
      <c r="Q5" s="477"/>
      <c r="R5" s="413"/>
      <c r="S5" s="413"/>
    </row>
    <row r="6" spans="1:19" ht="13.5" customHeight="1" x14ac:dyDescent="0.2">
      <c r="A6" s="403"/>
      <c r="B6" s="466"/>
      <c r="C6" s="1531" t="s">
        <v>127</v>
      </c>
      <c r="D6" s="1532"/>
      <c r="E6" s="1532"/>
      <c r="F6" s="1532"/>
      <c r="G6" s="1532"/>
      <c r="H6" s="1532"/>
      <c r="I6" s="1532"/>
      <c r="J6" s="1532"/>
      <c r="K6" s="1532"/>
      <c r="L6" s="1532"/>
      <c r="M6" s="1532"/>
      <c r="N6" s="1532"/>
      <c r="O6" s="1532"/>
      <c r="P6" s="1532"/>
      <c r="Q6" s="1533"/>
      <c r="R6" s="413"/>
      <c r="S6" s="413"/>
    </row>
    <row r="7" spans="1:19" ht="2.25" customHeight="1" x14ac:dyDescent="0.2">
      <c r="A7" s="403"/>
      <c r="B7" s="466"/>
      <c r="C7" s="1534" t="s">
        <v>78</v>
      </c>
      <c r="D7" s="1534"/>
      <c r="E7" s="420"/>
      <c r="F7" s="420"/>
      <c r="G7" s="1536">
        <v>2014</v>
      </c>
      <c r="H7" s="1536"/>
      <c r="I7" s="1536"/>
      <c r="J7" s="1536"/>
      <c r="K7" s="1536"/>
      <c r="L7" s="1536"/>
      <c r="M7" s="1536"/>
      <c r="N7" s="1536"/>
      <c r="O7" s="1536"/>
      <c r="P7" s="1536"/>
      <c r="Q7" s="1536"/>
      <c r="R7" s="413"/>
      <c r="S7" s="413"/>
    </row>
    <row r="8" spans="1:19" ht="11.25" customHeight="1" x14ac:dyDescent="0.2">
      <c r="A8" s="403"/>
      <c r="B8" s="466"/>
      <c r="C8" s="1535"/>
      <c r="D8" s="1535"/>
      <c r="E8" s="1520">
        <v>2017</v>
      </c>
      <c r="F8" s="1520"/>
      <c r="G8" s="1520"/>
      <c r="H8" s="1520"/>
      <c r="I8" s="1520"/>
      <c r="J8" s="1520"/>
      <c r="K8" s="1521">
        <v>2018</v>
      </c>
      <c r="L8" s="1520"/>
      <c r="M8" s="1520"/>
      <c r="N8" s="1520"/>
      <c r="O8" s="1520"/>
      <c r="P8" s="1520"/>
      <c r="Q8" s="1520"/>
      <c r="R8" s="413"/>
      <c r="S8" s="413"/>
    </row>
    <row r="9" spans="1:19" ht="11.25" customHeight="1" x14ac:dyDescent="0.2">
      <c r="A9" s="403"/>
      <c r="B9" s="466"/>
      <c r="C9" s="418"/>
      <c r="D9" s="418"/>
      <c r="E9" s="831" t="s">
        <v>99</v>
      </c>
      <c r="F9" s="985" t="s">
        <v>98</v>
      </c>
      <c r="G9" s="831" t="s">
        <v>97</v>
      </c>
      <c r="H9" s="831" t="s">
        <v>96</v>
      </c>
      <c r="I9" s="831" t="s">
        <v>95</v>
      </c>
      <c r="J9" s="831" t="s">
        <v>94</v>
      </c>
      <c r="K9" s="831" t="s">
        <v>93</v>
      </c>
      <c r="L9" s="831" t="s">
        <v>104</v>
      </c>
      <c r="M9" s="831" t="s">
        <v>103</v>
      </c>
      <c r="N9" s="985" t="s">
        <v>102</v>
      </c>
      <c r="O9" s="831" t="s">
        <v>101</v>
      </c>
      <c r="P9" s="831" t="s">
        <v>100</v>
      </c>
      <c r="Q9" s="831" t="s">
        <v>99</v>
      </c>
      <c r="R9" s="523"/>
      <c r="S9" s="413"/>
    </row>
    <row r="10" spans="1:19" s="482" customFormat="1" ht="16.5" customHeight="1" x14ac:dyDescent="0.2">
      <c r="A10" s="478"/>
      <c r="B10" s="479"/>
      <c r="C10" s="1467" t="s">
        <v>105</v>
      </c>
      <c r="D10" s="1467"/>
      <c r="E10" s="480">
        <v>31</v>
      </c>
      <c r="F10" s="480">
        <v>26</v>
      </c>
      <c r="G10" s="480">
        <v>21</v>
      </c>
      <c r="H10" s="480">
        <v>36</v>
      </c>
      <c r="I10" s="480">
        <v>36</v>
      </c>
      <c r="J10" s="480">
        <v>10</v>
      </c>
      <c r="K10" s="480">
        <f t="shared" ref="K10:N10" si="0">SUM(K11:K17)</f>
        <v>14</v>
      </c>
      <c r="L10" s="480">
        <f t="shared" si="0"/>
        <v>3</v>
      </c>
      <c r="M10" s="480">
        <f t="shared" si="0"/>
        <v>26</v>
      </c>
      <c r="N10" s="480">
        <f t="shared" si="0"/>
        <v>27</v>
      </c>
      <c r="O10" s="480">
        <f>SUM(O11:O17)</f>
        <v>40</v>
      </c>
      <c r="P10" s="480">
        <f>SUM(P11:P17)</f>
        <v>39</v>
      </c>
      <c r="Q10" s="480">
        <f>SUM(Q11:Q17)</f>
        <v>28</v>
      </c>
      <c r="R10" s="480"/>
      <c r="S10" s="481"/>
    </row>
    <row r="11" spans="1:19" s="486" customFormat="1" ht="10.5" customHeight="1" x14ac:dyDescent="0.2">
      <c r="A11" s="483"/>
      <c r="B11" s="484"/>
      <c r="C11" s="931"/>
      <c r="D11" s="570" t="s">
        <v>241</v>
      </c>
      <c r="E11" s="980">
        <v>11</v>
      </c>
      <c r="F11" s="980">
        <v>11</v>
      </c>
      <c r="G11" s="980">
        <v>5</v>
      </c>
      <c r="H11" s="980">
        <v>10</v>
      </c>
      <c r="I11" s="980">
        <v>5</v>
      </c>
      <c r="J11" s="980">
        <v>3</v>
      </c>
      <c r="K11" s="980">
        <v>1</v>
      </c>
      <c r="L11" s="980">
        <v>2</v>
      </c>
      <c r="M11" s="980">
        <v>12</v>
      </c>
      <c r="N11" s="980">
        <v>12</v>
      </c>
      <c r="O11" s="980">
        <v>14</v>
      </c>
      <c r="P11" s="980">
        <v>13</v>
      </c>
      <c r="Q11" s="980">
        <v>8</v>
      </c>
      <c r="R11" s="523"/>
      <c r="S11" s="462"/>
    </row>
    <row r="12" spans="1:19" s="486" customFormat="1" ht="10.5" customHeight="1" x14ac:dyDescent="0.2">
      <c r="A12" s="483"/>
      <c r="B12" s="484"/>
      <c r="C12" s="931"/>
      <c r="D12" s="570" t="s">
        <v>242</v>
      </c>
      <c r="E12" s="980">
        <v>1</v>
      </c>
      <c r="F12" s="980">
        <v>3</v>
      </c>
      <c r="G12" s="980">
        <v>4</v>
      </c>
      <c r="H12" s="980">
        <v>2</v>
      </c>
      <c r="I12" s="980" t="s">
        <v>9</v>
      </c>
      <c r="J12" s="980" t="s">
        <v>9</v>
      </c>
      <c r="K12" s="980">
        <v>1</v>
      </c>
      <c r="L12" s="980" t="s">
        <v>9</v>
      </c>
      <c r="M12" s="980">
        <v>2</v>
      </c>
      <c r="N12" s="980">
        <v>1</v>
      </c>
      <c r="O12" s="980">
        <v>1</v>
      </c>
      <c r="P12" s="980">
        <v>7</v>
      </c>
      <c r="Q12" s="980">
        <v>2</v>
      </c>
      <c r="R12" s="523"/>
      <c r="S12" s="462"/>
    </row>
    <row r="13" spans="1:19" s="943" customFormat="1" ht="10.5" customHeight="1" x14ac:dyDescent="0.2">
      <c r="A13" s="975"/>
      <c r="B13" s="976"/>
      <c r="C13" s="974"/>
      <c r="D13" s="570" t="s">
        <v>243</v>
      </c>
      <c r="E13" s="980">
        <v>10</v>
      </c>
      <c r="F13" s="980">
        <v>9</v>
      </c>
      <c r="G13" s="980">
        <v>5</v>
      </c>
      <c r="H13" s="980">
        <v>9</v>
      </c>
      <c r="I13" s="980">
        <v>8</v>
      </c>
      <c r="J13" s="980">
        <v>3</v>
      </c>
      <c r="K13" s="980">
        <v>7</v>
      </c>
      <c r="L13" s="980" t="s">
        <v>9</v>
      </c>
      <c r="M13" s="980">
        <v>9</v>
      </c>
      <c r="N13" s="980">
        <v>8</v>
      </c>
      <c r="O13" s="980">
        <v>15</v>
      </c>
      <c r="P13" s="980">
        <v>7</v>
      </c>
      <c r="Q13" s="980">
        <v>11</v>
      </c>
      <c r="R13" s="774"/>
      <c r="S13" s="977"/>
    </row>
    <row r="14" spans="1:19" s="486" customFormat="1" ht="12" customHeight="1" x14ac:dyDescent="0.2">
      <c r="A14" s="483"/>
      <c r="B14" s="484"/>
      <c r="C14" s="931"/>
      <c r="D14" s="570" t="s">
        <v>244</v>
      </c>
      <c r="E14" s="980">
        <v>1</v>
      </c>
      <c r="F14" s="980">
        <v>2</v>
      </c>
      <c r="G14" s="980">
        <v>1</v>
      </c>
      <c r="H14" s="980" t="s">
        <v>9</v>
      </c>
      <c r="I14" s="980">
        <v>2</v>
      </c>
      <c r="J14" s="980" t="s">
        <v>9</v>
      </c>
      <c r="K14" s="980">
        <v>1</v>
      </c>
      <c r="L14" s="980" t="s">
        <v>9</v>
      </c>
      <c r="M14" s="980">
        <v>1</v>
      </c>
      <c r="N14" s="980" t="s">
        <v>9</v>
      </c>
      <c r="O14" s="980" t="s">
        <v>9</v>
      </c>
      <c r="P14" s="980" t="s">
        <v>9</v>
      </c>
      <c r="Q14" s="980">
        <v>1</v>
      </c>
      <c r="R14" s="485"/>
      <c r="S14" s="462"/>
    </row>
    <row r="15" spans="1:19" s="486" customFormat="1" ht="10.5" customHeight="1" x14ac:dyDescent="0.2">
      <c r="A15" s="483"/>
      <c r="B15" s="484"/>
      <c r="C15" s="931"/>
      <c r="D15" s="570" t="s">
        <v>510</v>
      </c>
      <c r="E15" s="980" t="s">
        <v>9</v>
      </c>
      <c r="F15" s="980" t="s">
        <v>9</v>
      </c>
      <c r="G15" s="980" t="s">
        <v>9</v>
      </c>
      <c r="H15" s="980" t="s">
        <v>9</v>
      </c>
      <c r="I15" s="980" t="s">
        <v>9</v>
      </c>
      <c r="J15" s="980" t="s">
        <v>9</v>
      </c>
      <c r="K15" s="980" t="s">
        <v>9</v>
      </c>
      <c r="L15" s="980" t="s">
        <v>9</v>
      </c>
      <c r="M15" s="980">
        <v>1</v>
      </c>
      <c r="N15" s="980" t="s">
        <v>9</v>
      </c>
      <c r="O15" s="980" t="s">
        <v>9</v>
      </c>
      <c r="P15" s="980" t="s">
        <v>9</v>
      </c>
      <c r="Q15" s="980" t="s">
        <v>9</v>
      </c>
      <c r="R15" s="485"/>
      <c r="S15" s="462"/>
    </row>
    <row r="16" spans="1:19" s="486" customFormat="1" ht="10.5" customHeight="1" x14ac:dyDescent="0.2">
      <c r="A16" s="483"/>
      <c r="B16" s="484"/>
      <c r="C16" s="931"/>
      <c r="D16" s="570" t="s">
        <v>246</v>
      </c>
      <c r="E16" s="980" t="s">
        <v>9</v>
      </c>
      <c r="F16" s="980" t="s">
        <v>9</v>
      </c>
      <c r="G16" s="980" t="s">
        <v>9</v>
      </c>
      <c r="H16" s="980" t="s">
        <v>9</v>
      </c>
      <c r="I16" s="980" t="s">
        <v>9</v>
      </c>
      <c r="J16" s="980" t="s">
        <v>9</v>
      </c>
      <c r="K16" s="980" t="s">
        <v>9</v>
      </c>
      <c r="L16" s="980" t="s">
        <v>9</v>
      </c>
      <c r="M16" s="980" t="s">
        <v>9</v>
      </c>
      <c r="N16" s="980" t="s">
        <v>9</v>
      </c>
      <c r="O16" s="980" t="s">
        <v>9</v>
      </c>
      <c r="P16" s="980" t="s">
        <v>9</v>
      </c>
      <c r="Q16" s="980">
        <v>1</v>
      </c>
      <c r="R16" s="485"/>
      <c r="S16" s="462"/>
    </row>
    <row r="17" spans="1:19" s="486" customFormat="1" ht="12" customHeight="1" x14ac:dyDescent="0.2">
      <c r="A17" s="483"/>
      <c r="B17" s="484"/>
      <c r="C17" s="931"/>
      <c r="D17" s="487" t="s">
        <v>247</v>
      </c>
      <c r="E17" s="980">
        <v>8</v>
      </c>
      <c r="F17" s="980">
        <v>1</v>
      </c>
      <c r="G17" s="980">
        <v>6</v>
      </c>
      <c r="H17" s="980">
        <v>15</v>
      </c>
      <c r="I17" s="980">
        <v>21</v>
      </c>
      <c r="J17" s="980">
        <v>4</v>
      </c>
      <c r="K17" s="980">
        <v>4</v>
      </c>
      <c r="L17" s="980">
        <v>1</v>
      </c>
      <c r="M17" s="980">
        <v>1</v>
      </c>
      <c r="N17" s="980">
        <v>6</v>
      </c>
      <c r="O17" s="980">
        <v>10</v>
      </c>
      <c r="P17" s="980">
        <v>12</v>
      </c>
      <c r="Q17" s="980">
        <v>5</v>
      </c>
      <c r="R17" s="485"/>
      <c r="S17" s="462"/>
    </row>
    <row r="18" spans="1:19" s="482" customFormat="1" ht="14.25" customHeight="1" x14ac:dyDescent="0.2">
      <c r="A18" s="488"/>
      <c r="B18" s="489"/>
      <c r="C18" s="929" t="s">
        <v>295</v>
      </c>
      <c r="D18" s="490"/>
      <c r="E18" s="480">
        <v>16</v>
      </c>
      <c r="F18" s="480">
        <v>12</v>
      </c>
      <c r="G18" s="480">
        <v>12</v>
      </c>
      <c r="H18" s="480">
        <v>13</v>
      </c>
      <c r="I18" s="480">
        <v>5</v>
      </c>
      <c r="J18" s="480">
        <v>6</v>
      </c>
      <c r="K18" s="480">
        <v>5</v>
      </c>
      <c r="L18" s="480">
        <v>2</v>
      </c>
      <c r="M18" s="480">
        <v>17</v>
      </c>
      <c r="N18" s="480">
        <v>13</v>
      </c>
      <c r="O18" s="480">
        <f>21-8</f>
        <v>13</v>
      </c>
      <c r="P18" s="480">
        <f>+P10-9</f>
        <v>30</v>
      </c>
      <c r="Q18" s="480">
        <v>10</v>
      </c>
      <c r="R18" s="485"/>
      <c r="S18" s="462"/>
    </row>
    <row r="19" spans="1:19" s="494" customFormat="1" ht="14.25" customHeight="1" x14ac:dyDescent="0.2">
      <c r="A19" s="491"/>
      <c r="B19" s="492"/>
      <c r="C19" s="929" t="s">
        <v>296</v>
      </c>
      <c r="D19" s="978"/>
      <c r="E19" s="493">
        <v>144149</v>
      </c>
      <c r="F19" s="493">
        <v>65184</v>
      </c>
      <c r="G19" s="493">
        <v>94975</v>
      </c>
      <c r="H19" s="493">
        <v>77143</v>
      </c>
      <c r="I19" s="493">
        <v>16768</v>
      </c>
      <c r="J19" s="493">
        <v>206</v>
      </c>
      <c r="K19" s="493">
        <v>6973</v>
      </c>
      <c r="L19" s="493">
        <v>14317</v>
      </c>
      <c r="M19" s="493">
        <v>39593</v>
      </c>
      <c r="N19" s="493">
        <v>38630</v>
      </c>
      <c r="O19" s="493">
        <f>SUM(O22:O41)</f>
        <v>58659</v>
      </c>
      <c r="P19" s="493">
        <f>SUM(P22:P41)</f>
        <v>53317</v>
      </c>
      <c r="Q19" s="493">
        <v>219060</v>
      </c>
      <c r="R19" s="485"/>
      <c r="S19" s="462"/>
    </row>
    <row r="20" spans="1:19" ht="9.75" customHeight="1" x14ac:dyDescent="0.2">
      <c r="A20" s="403"/>
      <c r="B20" s="466"/>
      <c r="C20" s="1522" t="s">
        <v>126</v>
      </c>
      <c r="D20" s="1522"/>
      <c r="E20" s="980" t="s">
        <v>9</v>
      </c>
      <c r="F20" s="980" t="s">
        <v>9</v>
      </c>
      <c r="G20" s="980" t="s">
        <v>9</v>
      </c>
      <c r="H20" s="980" t="s">
        <v>9</v>
      </c>
      <c r="I20" s="980" t="s">
        <v>9</v>
      </c>
      <c r="J20" s="980" t="s">
        <v>9</v>
      </c>
      <c r="K20" s="980" t="s">
        <v>9</v>
      </c>
      <c r="L20" s="980" t="s">
        <v>9</v>
      </c>
      <c r="M20" s="980" t="s">
        <v>9</v>
      </c>
      <c r="N20" s="980" t="s">
        <v>9</v>
      </c>
      <c r="O20" s="980" t="s">
        <v>9</v>
      </c>
      <c r="P20" s="980" t="s">
        <v>9</v>
      </c>
      <c r="Q20" s="980" t="s">
        <v>9</v>
      </c>
      <c r="R20" s="485"/>
      <c r="S20" s="462"/>
    </row>
    <row r="21" spans="1:19" ht="9.75" customHeight="1" x14ac:dyDescent="0.2">
      <c r="A21" s="403"/>
      <c r="B21" s="466"/>
      <c r="C21" s="1522" t="s">
        <v>125</v>
      </c>
      <c r="D21" s="1522"/>
      <c r="E21" s="980" t="s">
        <v>9</v>
      </c>
      <c r="F21" s="980" t="s">
        <v>9</v>
      </c>
      <c r="G21" s="980" t="s">
        <v>9</v>
      </c>
      <c r="H21" s="980" t="s">
        <v>9</v>
      </c>
      <c r="I21" s="980" t="s">
        <v>9</v>
      </c>
      <c r="J21" s="980" t="s">
        <v>9</v>
      </c>
      <c r="K21" s="980" t="s">
        <v>9</v>
      </c>
      <c r="L21" s="980" t="s">
        <v>9</v>
      </c>
      <c r="M21" s="980" t="s">
        <v>9</v>
      </c>
      <c r="N21" s="980" t="s">
        <v>9</v>
      </c>
      <c r="O21" s="980" t="s">
        <v>9</v>
      </c>
      <c r="P21" s="980" t="s">
        <v>9</v>
      </c>
      <c r="Q21" s="980" t="s">
        <v>9</v>
      </c>
      <c r="R21" s="523"/>
      <c r="S21" s="413"/>
    </row>
    <row r="22" spans="1:19" ht="9.75" customHeight="1" x14ac:dyDescent="0.2">
      <c r="A22" s="403"/>
      <c r="B22" s="466"/>
      <c r="C22" s="1522" t="s">
        <v>124</v>
      </c>
      <c r="D22" s="1522"/>
      <c r="E22" s="980">
        <v>13513</v>
      </c>
      <c r="F22" s="980">
        <v>13785</v>
      </c>
      <c r="G22" s="980">
        <v>10767</v>
      </c>
      <c r="H22" s="980">
        <v>5308</v>
      </c>
      <c r="I22" s="980" t="s">
        <v>9</v>
      </c>
      <c r="J22" s="980">
        <v>184</v>
      </c>
      <c r="K22" s="980">
        <v>4</v>
      </c>
      <c r="L22" s="1290" t="s">
        <v>9</v>
      </c>
      <c r="M22" s="980">
        <v>36545</v>
      </c>
      <c r="N22" s="980">
        <v>30619</v>
      </c>
      <c r="O22" s="980">
        <v>51938</v>
      </c>
      <c r="P22" s="980">
        <v>19123</v>
      </c>
      <c r="Q22" s="980">
        <v>6452</v>
      </c>
      <c r="R22" s="523"/>
      <c r="S22" s="413"/>
    </row>
    <row r="23" spans="1:19" ht="9.75" customHeight="1" x14ac:dyDescent="0.2">
      <c r="A23" s="403"/>
      <c r="B23" s="466"/>
      <c r="C23" s="1522" t="s">
        <v>123</v>
      </c>
      <c r="D23" s="1522"/>
      <c r="E23" s="980" t="s">
        <v>9</v>
      </c>
      <c r="F23" s="980" t="s">
        <v>9</v>
      </c>
      <c r="G23" s="980">
        <v>605</v>
      </c>
      <c r="H23" s="980" t="s">
        <v>9</v>
      </c>
      <c r="I23" s="980" t="s">
        <v>9</v>
      </c>
      <c r="J23" s="980" t="s">
        <v>9</v>
      </c>
      <c r="K23" s="980" t="s">
        <v>9</v>
      </c>
      <c r="L23" s="980" t="s">
        <v>9</v>
      </c>
      <c r="M23" s="980" t="s">
        <v>9</v>
      </c>
      <c r="N23" s="980" t="s">
        <v>9</v>
      </c>
      <c r="O23" s="980" t="s">
        <v>9</v>
      </c>
      <c r="P23" s="980" t="s">
        <v>9</v>
      </c>
      <c r="Q23" s="980" t="s">
        <v>9</v>
      </c>
      <c r="R23" s="523"/>
      <c r="S23" s="413"/>
    </row>
    <row r="24" spans="1:19" ht="9.75" customHeight="1" x14ac:dyDescent="0.2">
      <c r="A24" s="403"/>
      <c r="B24" s="466"/>
      <c r="C24" s="1522" t="s">
        <v>122</v>
      </c>
      <c r="D24" s="1522"/>
      <c r="E24" s="980" t="s">
        <v>9</v>
      </c>
      <c r="F24" s="980" t="s">
        <v>9</v>
      </c>
      <c r="G24" s="980" t="s">
        <v>9</v>
      </c>
      <c r="H24" s="980" t="s">
        <v>9</v>
      </c>
      <c r="I24" s="980">
        <v>321</v>
      </c>
      <c r="J24" s="980" t="s">
        <v>9</v>
      </c>
      <c r="K24" s="980" t="s">
        <v>9</v>
      </c>
      <c r="L24" s="980" t="s">
        <v>9</v>
      </c>
      <c r="M24" s="980">
        <v>344</v>
      </c>
      <c r="N24" s="980" t="s">
        <v>9</v>
      </c>
      <c r="O24" s="980">
        <v>34</v>
      </c>
      <c r="P24" s="980" t="s">
        <v>9</v>
      </c>
      <c r="Q24" s="980" t="s">
        <v>9</v>
      </c>
      <c r="R24" s="523"/>
      <c r="S24" s="413"/>
    </row>
    <row r="25" spans="1:19" ht="9.75" customHeight="1" x14ac:dyDescent="0.2">
      <c r="A25" s="403"/>
      <c r="B25" s="466"/>
      <c r="C25" s="1522" t="s">
        <v>121</v>
      </c>
      <c r="D25" s="1522"/>
      <c r="E25" s="980">
        <v>104734</v>
      </c>
      <c r="F25" s="980" t="s">
        <v>9</v>
      </c>
      <c r="G25" s="980" t="s">
        <v>9</v>
      </c>
      <c r="H25" s="980" t="s">
        <v>9</v>
      </c>
      <c r="I25" s="980" t="s">
        <v>9</v>
      </c>
      <c r="J25" s="980" t="s">
        <v>9</v>
      </c>
      <c r="K25" s="980" t="s">
        <v>9</v>
      </c>
      <c r="L25" s="980" t="s">
        <v>9</v>
      </c>
      <c r="M25" s="980" t="s">
        <v>9</v>
      </c>
      <c r="N25" s="980" t="s">
        <v>9</v>
      </c>
      <c r="O25" s="980" t="s">
        <v>9</v>
      </c>
      <c r="P25" s="980" t="s">
        <v>9</v>
      </c>
      <c r="Q25" s="980">
        <v>101988</v>
      </c>
      <c r="R25" s="523"/>
      <c r="S25" s="413"/>
    </row>
    <row r="26" spans="1:19" ht="9.75" customHeight="1" x14ac:dyDescent="0.2">
      <c r="A26" s="403"/>
      <c r="B26" s="466"/>
      <c r="C26" s="1522" t="s">
        <v>120</v>
      </c>
      <c r="D26" s="1522"/>
      <c r="E26" s="980">
        <v>11273</v>
      </c>
      <c r="F26" s="980">
        <v>3366</v>
      </c>
      <c r="G26" s="980">
        <v>2003</v>
      </c>
      <c r="H26" s="980">
        <v>41</v>
      </c>
      <c r="I26" s="980">
        <v>1814</v>
      </c>
      <c r="J26" s="980" t="s">
        <v>9</v>
      </c>
      <c r="K26" s="980" t="s">
        <v>9</v>
      </c>
      <c r="L26" s="980">
        <v>14317</v>
      </c>
      <c r="M26" s="980">
        <v>1705</v>
      </c>
      <c r="N26" s="980">
        <v>7488</v>
      </c>
      <c r="O26" s="980">
        <v>4442</v>
      </c>
      <c r="P26" s="980">
        <v>6673</v>
      </c>
      <c r="Q26" s="980">
        <v>4125</v>
      </c>
      <c r="R26" s="523"/>
      <c r="S26" s="413"/>
    </row>
    <row r="27" spans="1:19" ht="9.75" customHeight="1" x14ac:dyDescent="0.2">
      <c r="A27" s="403"/>
      <c r="B27" s="466"/>
      <c r="C27" s="1522" t="s">
        <v>119</v>
      </c>
      <c r="D27" s="1522"/>
      <c r="E27" s="980">
        <v>13050</v>
      </c>
      <c r="F27" s="980">
        <v>96</v>
      </c>
      <c r="G27" s="980">
        <v>79</v>
      </c>
      <c r="H27" s="980">
        <v>51</v>
      </c>
      <c r="I27" s="980" t="s">
        <v>9</v>
      </c>
      <c r="J27" s="980" t="s">
        <v>9</v>
      </c>
      <c r="K27" s="980">
        <v>1169</v>
      </c>
      <c r="L27" s="980" t="s">
        <v>9</v>
      </c>
      <c r="M27" s="980">
        <v>95</v>
      </c>
      <c r="N27" s="980">
        <v>507</v>
      </c>
      <c r="O27" s="980">
        <v>220</v>
      </c>
      <c r="P27" s="980">
        <v>5858</v>
      </c>
      <c r="Q27" s="980">
        <v>11081</v>
      </c>
      <c r="R27" s="523"/>
      <c r="S27" s="413"/>
    </row>
    <row r="28" spans="1:19" ht="9.75" customHeight="1" x14ac:dyDescent="0.2">
      <c r="A28" s="403"/>
      <c r="B28" s="466"/>
      <c r="C28" s="1522" t="s">
        <v>118</v>
      </c>
      <c r="D28" s="1522"/>
      <c r="E28" s="980">
        <v>82</v>
      </c>
      <c r="F28" s="980">
        <v>47937</v>
      </c>
      <c r="G28" s="980">
        <v>42444</v>
      </c>
      <c r="H28" s="980" t="s">
        <v>9</v>
      </c>
      <c r="I28" s="980" t="s">
        <v>9</v>
      </c>
      <c r="J28" s="980" t="s">
        <v>9</v>
      </c>
      <c r="K28" s="980" t="s">
        <v>9</v>
      </c>
      <c r="L28" s="980" t="s">
        <v>9</v>
      </c>
      <c r="M28" s="980" t="s">
        <v>9</v>
      </c>
      <c r="N28" s="980" t="s">
        <v>9</v>
      </c>
      <c r="O28" s="980" t="s">
        <v>9</v>
      </c>
      <c r="P28" s="980">
        <v>26</v>
      </c>
      <c r="Q28" s="980">
        <v>64</v>
      </c>
      <c r="R28" s="523"/>
      <c r="S28" s="413"/>
    </row>
    <row r="29" spans="1:19" ht="9.75" customHeight="1" x14ac:dyDescent="0.2">
      <c r="A29" s="403"/>
      <c r="B29" s="466"/>
      <c r="C29" s="1522" t="s">
        <v>117</v>
      </c>
      <c r="D29" s="1522"/>
      <c r="E29" s="980" t="s">
        <v>9</v>
      </c>
      <c r="F29" s="980" t="s">
        <v>9</v>
      </c>
      <c r="G29" s="980" t="s">
        <v>9</v>
      </c>
      <c r="H29" s="980" t="s">
        <v>9</v>
      </c>
      <c r="I29" s="980" t="s">
        <v>9</v>
      </c>
      <c r="J29" s="980" t="s">
        <v>9</v>
      </c>
      <c r="K29" s="980" t="s">
        <v>9</v>
      </c>
      <c r="L29" s="980" t="s">
        <v>9</v>
      </c>
      <c r="M29" s="980" t="s">
        <v>9</v>
      </c>
      <c r="N29" s="980" t="s">
        <v>9</v>
      </c>
      <c r="O29" s="980" t="s">
        <v>9</v>
      </c>
      <c r="P29" s="980" t="s">
        <v>9</v>
      </c>
      <c r="Q29" s="980" t="s">
        <v>9</v>
      </c>
      <c r="R29" s="523"/>
      <c r="S29" s="413"/>
    </row>
    <row r="30" spans="1:19" ht="9.75" customHeight="1" x14ac:dyDescent="0.2">
      <c r="A30" s="403"/>
      <c r="B30" s="466"/>
      <c r="C30" s="1522" t="s">
        <v>116</v>
      </c>
      <c r="D30" s="1522"/>
      <c r="E30" s="980" t="s">
        <v>9</v>
      </c>
      <c r="F30" s="980" t="s">
        <v>9</v>
      </c>
      <c r="G30" s="980">
        <v>1225</v>
      </c>
      <c r="H30" s="980" t="s">
        <v>9</v>
      </c>
      <c r="I30" s="980" t="s">
        <v>9</v>
      </c>
      <c r="J30" s="980">
        <v>22</v>
      </c>
      <c r="K30" s="980">
        <v>5800</v>
      </c>
      <c r="L30" s="980" t="s">
        <v>9</v>
      </c>
      <c r="M30" s="980" t="s">
        <v>9</v>
      </c>
      <c r="N30" s="980" t="s">
        <v>9</v>
      </c>
      <c r="O30" s="980" t="s">
        <v>9</v>
      </c>
      <c r="P30" s="980" t="s">
        <v>9</v>
      </c>
      <c r="Q30" s="980" t="s">
        <v>9</v>
      </c>
      <c r="R30" s="523"/>
      <c r="S30" s="413"/>
    </row>
    <row r="31" spans="1:19" ht="9.75" customHeight="1" x14ac:dyDescent="0.2">
      <c r="A31" s="403"/>
      <c r="B31" s="466"/>
      <c r="C31" s="1523" t="s">
        <v>430</v>
      </c>
      <c r="D31" s="1523"/>
      <c r="E31" s="980" t="s">
        <v>9</v>
      </c>
      <c r="F31" s="980" t="s">
        <v>9</v>
      </c>
      <c r="G31" s="980" t="s">
        <v>9</v>
      </c>
      <c r="H31" s="980" t="s">
        <v>9</v>
      </c>
      <c r="I31" s="980" t="s">
        <v>9</v>
      </c>
      <c r="J31" s="980" t="s">
        <v>9</v>
      </c>
      <c r="K31" s="980" t="s">
        <v>9</v>
      </c>
      <c r="L31" s="980" t="s">
        <v>9</v>
      </c>
      <c r="M31" s="980" t="s">
        <v>9</v>
      </c>
      <c r="N31" s="980" t="s">
        <v>9</v>
      </c>
      <c r="O31" s="980" t="s">
        <v>9</v>
      </c>
      <c r="P31" s="980" t="s">
        <v>9</v>
      </c>
      <c r="Q31" s="980" t="s">
        <v>9</v>
      </c>
      <c r="R31" s="495"/>
      <c r="S31" s="413"/>
    </row>
    <row r="32" spans="1:19" ht="9.75" customHeight="1" x14ac:dyDescent="0.2">
      <c r="A32" s="403"/>
      <c r="B32" s="466"/>
      <c r="C32" s="1522" t="s">
        <v>115</v>
      </c>
      <c r="D32" s="1522"/>
      <c r="E32" s="980">
        <v>1497</v>
      </c>
      <c r="F32" s="980" t="s">
        <v>9</v>
      </c>
      <c r="G32" s="980" t="s">
        <v>9</v>
      </c>
      <c r="H32" s="980" t="s">
        <v>9</v>
      </c>
      <c r="I32" s="980" t="s">
        <v>9</v>
      </c>
      <c r="J32" s="980" t="s">
        <v>9</v>
      </c>
      <c r="K32" s="980" t="s">
        <v>9</v>
      </c>
      <c r="L32" s="980" t="s">
        <v>9</v>
      </c>
      <c r="M32" s="980" t="s">
        <v>9</v>
      </c>
      <c r="N32" s="980" t="s">
        <v>9</v>
      </c>
      <c r="O32" s="980">
        <v>1493</v>
      </c>
      <c r="P32" s="980" t="s">
        <v>9</v>
      </c>
      <c r="Q32" s="980" t="s">
        <v>9</v>
      </c>
      <c r="R32" s="495"/>
      <c r="S32" s="413"/>
    </row>
    <row r="33" spans="1:19" ht="9.75" customHeight="1" x14ac:dyDescent="0.2">
      <c r="A33" s="403"/>
      <c r="B33" s="466"/>
      <c r="C33" s="1522" t="s">
        <v>114</v>
      </c>
      <c r="D33" s="1522"/>
      <c r="E33" s="980" t="s">
        <v>9</v>
      </c>
      <c r="F33" s="980" t="s">
        <v>9</v>
      </c>
      <c r="G33" s="980" t="s">
        <v>9</v>
      </c>
      <c r="H33" s="980">
        <v>19115</v>
      </c>
      <c r="I33" s="980">
        <v>6461</v>
      </c>
      <c r="J33" s="980" t="s">
        <v>9</v>
      </c>
      <c r="K33" s="980" t="s">
        <v>9</v>
      </c>
      <c r="L33" s="980" t="s">
        <v>9</v>
      </c>
      <c r="M33" s="980" t="s">
        <v>9</v>
      </c>
      <c r="N33" s="980" t="s">
        <v>9</v>
      </c>
      <c r="O33" s="980">
        <v>322</v>
      </c>
      <c r="P33" s="980" t="s">
        <v>9</v>
      </c>
      <c r="Q33" s="980" t="s">
        <v>9</v>
      </c>
      <c r="R33" s="495"/>
      <c r="S33" s="413"/>
    </row>
    <row r="34" spans="1:19" ht="9.75" customHeight="1" x14ac:dyDescent="0.2">
      <c r="A34" s="403">
        <v>4661</v>
      </c>
      <c r="B34" s="466"/>
      <c r="C34" s="1526" t="s">
        <v>113</v>
      </c>
      <c r="D34" s="1526"/>
      <c r="E34" s="980" t="s">
        <v>9</v>
      </c>
      <c r="F34" s="980" t="s">
        <v>9</v>
      </c>
      <c r="G34" s="980" t="s">
        <v>9</v>
      </c>
      <c r="H34" s="980" t="s">
        <v>9</v>
      </c>
      <c r="I34" s="980" t="s">
        <v>9</v>
      </c>
      <c r="J34" s="980" t="s">
        <v>9</v>
      </c>
      <c r="K34" s="980" t="s">
        <v>9</v>
      </c>
      <c r="L34" s="980" t="s">
        <v>9</v>
      </c>
      <c r="M34" s="980" t="s">
        <v>9</v>
      </c>
      <c r="N34" s="980" t="s">
        <v>9</v>
      </c>
      <c r="O34" s="980" t="s">
        <v>9</v>
      </c>
      <c r="P34" s="980" t="s">
        <v>9</v>
      </c>
      <c r="Q34" s="980" t="s">
        <v>9</v>
      </c>
      <c r="R34" s="495"/>
      <c r="S34" s="413"/>
    </row>
    <row r="35" spans="1:19" ht="9.75" customHeight="1" x14ac:dyDescent="0.2">
      <c r="A35" s="403"/>
      <c r="B35" s="466"/>
      <c r="C35" s="1522" t="s">
        <v>112</v>
      </c>
      <c r="D35" s="1522"/>
      <c r="E35" s="980" t="s">
        <v>9</v>
      </c>
      <c r="F35" s="980" t="s">
        <v>9</v>
      </c>
      <c r="G35" s="980" t="s">
        <v>9</v>
      </c>
      <c r="H35" s="980" t="s">
        <v>9</v>
      </c>
      <c r="I35" s="980" t="s">
        <v>9</v>
      </c>
      <c r="J35" s="980" t="s">
        <v>9</v>
      </c>
      <c r="K35" s="980" t="s">
        <v>9</v>
      </c>
      <c r="L35" s="980" t="s">
        <v>9</v>
      </c>
      <c r="M35" s="980" t="s">
        <v>9</v>
      </c>
      <c r="N35" s="980">
        <v>16</v>
      </c>
      <c r="O35" s="980">
        <v>88</v>
      </c>
      <c r="P35" s="980" t="s">
        <v>9</v>
      </c>
      <c r="Q35" s="980" t="s">
        <v>9</v>
      </c>
      <c r="R35" s="495"/>
      <c r="S35" s="413"/>
    </row>
    <row r="36" spans="1:19" ht="9.75" customHeight="1" x14ac:dyDescent="0.2">
      <c r="A36" s="403"/>
      <c r="B36" s="466"/>
      <c r="C36" s="1522" t="s">
        <v>111</v>
      </c>
      <c r="D36" s="1522"/>
      <c r="E36" s="980" t="s">
        <v>9</v>
      </c>
      <c r="F36" s="980" t="s">
        <v>9</v>
      </c>
      <c r="G36" s="980">
        <v>37852</v>
      </c>
      <c r="H36" s="980">
        <v>52628</v>
      </c>
      <c r="I36" s="980">
        <v>7726</v>
      </c>
      <c r="J36" s="980" t="s">
        <v>9</v>
      </c>
      <c r="K36" s="980" t="s">
        <v>9</v>
      </c>
      <c r="L36" s="980" t="s">
        <v>9</v>
      </c>
      <c r="M36" s="980">
        <v>904</v>
      </c>
      <c r="N36" s="980" t="s">
        <v>9</v>
      </c>
      <c r="O36" s="980" t="s">
        <v>9</v>
      </c>
      <c r="P36" s="980">
        <v>21637</v>
      </c>
      <c r="Q36" s="980">
        <v>1693</v>
      </c>
      <c r="R36" s="495"/>
      <c r="S36" s="413"/>
    </row>
    <row r="37" spans="1:19" ht="9.75" customHeight="1" x14ac:dyDescent="0.2">
      <c r="A37" s="403"/>
      <c r="B37" s="466"/>
      <c r="C37" s="1522" t="s">
        <v>283</v>
      </c>
      <c r="D37" s="1522"/>
      <c r="E37" s="980" t="s">
        <v>9</v>
      </c>
      <c r="F37" s="980" t="s">
        <v>9</v>
      </c>
      <c r="G37" s="980" t="s">
        <v>9</v>
      </c>
      <c r="H37" s="980" t="s">
        <v>9</v>
      </c>
      <c r="I37" s="980" t="s">
        <v>9</v>
      </c>
      <c r="J37" s="980" t="s">
        <v>9</v>
      </c>
      <c r="K37" s="980" t="s">
        <v>9</v>
      </c>
      <c r="L37" s="980" t="s">
        <v>9</v>
      </c>
      <c r="M37" s="980" t="s">
        <v>9</v>
      </c>
      <c r="N37" s="980" t="s">
        <v>9</v>
      </c>
      <c r="O37" s="980">
        <v>122</v>
      </c>
      <c r="P37" s="980" t="s">
        <v>9</v>
      </c>
      <c r="Q37" s="980" t="s">
        <v>9</v>
      </c>
      <c r="R37" s="523"/>
      <c r="S37" s="413"/>
    </row>
    <row r="38" spans="1:19" ht="9.75" customHeight="1" x14ac:dyDescent="0.2">
      <c r="A38" s="403"/>
      <c r="B38" s="466"/>
      <c r="C38" s="1522" t="s">
        <v>110</v>
      </c>
      <c r="D38" s="1522"/>
      <c r="E38" s="980" t="s">
        <v>9</v>
      </c>
      <c r="F38" s="980" t="s">
        <v>9</v>
      </c>
      <c r="G38" s="980" t="s">
        <v>9</v>
      </c>
      <c r="H38" s="980" t="s">
        <v>9</v>
      </c>
      <c r="I38" s="980">
        <v>446</v>
      </c>
      <c r="J38" s="980" t="s">
        <v>9</v>
      </c>
      <c r="K38" s="980" t="s">
        <v>9</v>
      </c>
      <c r="L38" s="980" t="s">
        <v>9</v>
      </c>
      <c r="M38" s="980" t="s">
        <v>9</v>
      </c>
      <c r="N38" s="980" t="s">
        <v>9</v>
      </c>
      <c r="O38" s="980" t="s">
        <v>9</v>
      </c>
      <c r="P38" s="980" t="s">
        <v>9</v>
      </c>
      <c r="Q38" s="980" t="s">
        <v>9</v>
      </c>
      <c r="R38" s="523"/>
      <c r="S38" s="413"/>
    </row>
    <row r="39" spans="1:19" ht="9.75" customHeight="1" x14ac:dyDescent="0.2">
      <c r="A39" s="403"/>
      <c r="B39" s="466"/>
      <c r="C39" s="1522" t="s">
        <v>109</v>
      </c>
      <c r="D39" s="1522"/>
      <c r="E39" s="980" t="s">
        <v>9</v>
      </c>
      <c r="F39" s="980" t="s">
        <v>9</v>
      </c>
      <c r="G39" s="980" t="s">
        <v>9</v>
      </c>
      <c r="H39" s="980" t="s">
        <v>9</v>
      </c>
      <c r="I39" s="980" t="s">
        <v>9</v>
      </c>
      <c r="J39" s="980" t="s">
        <v>9</v>
      </c>
      <c r="K39" s="980" t="s">
        <v>9</v>
      </c>
      <c r="L39" s="980" t="s">
        <v>9</v>
      </c>
      <c r="M39" s="980" t="s">
        <v>9</v>
      </c>
      <c r="N39" s="980" t="s">
        <v>9</v>
      </c>
      <c r="O39" s="980" t="s">
        <v>9</v>
      </c>
      <c r="P39" s="980" t="s">
        <v>9</v>
      </c>
      <c r="Q39" s="980" t="s">
        <v>9</v>
      </c>
      <c r="R39" s="523"/>
      <c r="S39" s="413"/>
    </row>
    <row r="40" spans="1:19" s="486" customFormat="1" ht="9.75" customHeight="1" x14ac:dyDescent="0.2">
      <c r="A40" s="483"/>
      <c r="B40" s="484"/>
      <c r="C40" s="1522" t="s">
        <v>108</v>
      </c>
      <c r="D40" s="1522"/>
      <c r="E40" s="980" t="s">
        <v>9</v>
      </c>
      <c r="F40" s="980" t="s">
        <v>9</v>
      </c>
      <c r="G40" s="980" t="s">
        <v>9</v>
      </c>
      <c r="H40" s="980" t="s">
        <v>9</v>
      </c>
      <c r="I40" s="980" t="s">
        <v>9</v>
      </c>
      <c r="J40" s="980" t="s">
        <v>9</v>
      </c>
      <c r="K40" s="980" t="s">
        <v>9</v>
      </c>
      <c r="L40" s="980" t="s">
        <v>9</v>
      </c>
      <c r="M40" s="980" t="s">
        <v>9</v>
      </c>
      <c r="N40" s="980" t="s">
        <v>9</v>
      </c>
      <c r="O40" s="980" t="s">
        <v>9</v>
      </c>
      <c r="P40" s="980" t="s">
        <v>9</v>
      </c>
      <c r="Q40" s="980" t="s">
        <v>9</v>
      </c>
      <c r="R40" s="523"/>
      <c r="S40" s="462"/>
    </row>
    <row r="41" spans="1:19" s="486" customFormat="1" ht="9.75" customHeight="1" x14ac:dyDescent="0.2">
      <c r="A41" s="483"/>
      <c r="B41" s="484"/>
      <c r="C41" s="1538" t="s">
        <v>107</v>
      </c>
      <c r="D41" s="1538"/>
      <c r="E41" s="980" t="s">
        <v>9</v>
      </c>
      <c r="F41" s="980" t="s">
        <v>9</v>
      </c>
      <c r="G41" s="980" t="s">
        <v>9</v>
      </c>
      <c r="H41" s="980" t="s">
        <v>9</v>
      </c>
      <c r="I41" s="980" t="s">
        <v>9</v>
      </c>
      <c r="J41" s="980" t="s">
        <v>9</v>
      </c>
      <c r="K41" s="980" t="s">
        <v>9</v>
      </c>
      <c r="L41" s="980" t="s">
        <v>9</v>
      </c>
      <c r="M41" s="980" t="s">
        <v>9</v>
      </c>
      <c r="N41" s="980" t="s">
        <v>9</v>
      </c>
      <c r="O41" s="980" t="s">
        <v>9</v>
      </c>
      <c r="P41" s="980" t="s">
        <v>9</v>
      </c>
      <c r="Q41" s="980">
        <v>93657</v>
      </c>
      <c r="R41" s="523"/>
      <c r="S41" s="462"/>
    </row>
    <row r="42" spans="1:19" s="417" customFormat="1" ht="30" customHeight="1" x14ac:dyDescent="0.2">
      <c r="A42" s="415"/>
      <c r="B42" s="567"/>
      <c r="C42" s="1539" t="s">
        <v>476</v>
      </c>
      <c r="D42" s="1539"/>
      <c r="E42" s="1539"/>
      <c r="F42" s="1539"/>
      <c r="G42" s="1539"/>
      <c r="H42" s="1539"/>
      <c r="I42" s="1539"/>
      <c r="J42" s="1539"/>
      <c r="K42" s="1539"/>
      <c r="L42" s="1539"/>
      <c r="M42" s="1539"/>
      <c r="N42" s="1539"/>
      <c r="O42" s="1539"/>
      <c r="P42" s="1539"/>
      <c r="Q42" s="1539"/>
      <c r="R42" s="621"/>
      <c r="S42" s="416"/>
    </row>
    <row r="43" spans="1:19" ht="13.5" customHeight="1" x14ac:dyDescent="0.2">
      <c r="A43" s="403"/>
      <c r="B43" s="466"/>
      <c r="C43" s="1531" t="s">
        <v>178</v>
      </c>
      <c r="D43" s="1532"/>
      <c r="E43" s="1532"/>
      <c r="F43" s="1532"/>
      <c r="G43" s="1532"/>
      <c r="H43" s="1532"/>
      <c r="I43" s="1532"/>
      <c r="J43" s="1532"/>
      <c r="K43" s="1532"/>
      <c r="L43" s="1532"/>
      <c r="M43" s="1532"/>
      <c r="N43" s="1532"/>
      <c r="O43" s="1532"/>
      <c r="P43" s="1532"/>
      <c r="Q43" s="1533"/>
      <c r="R43" s="413"/>
      <c r="S43" s="413"/>
    </row>
    <row r="44" spans="1:19" s="511" customFormat="1" ht="2.25" customHeight="1" x14ac:dyDescent="0.2">
      <c r="A44" s="508"/>
      <c r="B44" s="509"/>
      <c r="C44" s="1524" t="s">
        <v>78</v>
      </c>
      <c r="D44" s="1524"/>
      <c r="E44" s="855"/>
      <c r="F44" s="855"/>
      <c r="G44" s="855"/>
      <c r="H44" s="855"/>
      <c r="I44" s="855"/>
      <c r="J44" s="855"/>
      <c r="K44" s="855"/>
      <c r="L44" s="855"/>
      <c r="M44" s="855"/>
      <c r="N44" s="855"/>
      <c r="O44" s="855"/>
      <c r="P44" s="855"/>
      <c r="Q44" s="855"/>
      <c r="R44" s="443"/>
      <c r="S44" s="443"/>
    </row>
    <row r="45" spans="1:19" ht="11.25" customHeight="1" x14ac:dyDescent="0.2">
      <c r="A45" s="403"/>
      <c r="B45" s="466"/>
      <c r="C45" s="1525"/>
      <c r="D45" s="1525"/>
      <c r="E45" s="801">
        <v>2005</v>
      </c>
      <c r="F45" s="936">
        <v>2006</v>
      </c>
      <c r="G45" s="936">
        <v>2007</v>
      </c>
      <c r="H45" s="801">
        <v>2008</v>
      </c>
      <c r="I45" s="936">
        <v>2009</v>
      </c>
      <c r="J45" s="936">
        <v>2010</v>
      </c>
      <c r="K45" s="801">
        <v>2011</v>
      </c>
      <c r="L45" s="936">
        <v>2012</v>
      </c>
      <c r="M45" s="936">
        <v>2013</v>
      </c>
      <c r="N45" s="801">
        <v>2014</v>
      </c>
      <c r="O45" s="936">
        <v>2015</v>
      </c>
      <c r="P45" s="936">
        <v>2016</v>
      </c>
      <c r="Q45" s="801">
        <v>2017</v>
      </c>
      <c r="R45" s="523"/>
      <c r="S45" s="413"/>
    </row>
    <row r="46" spans="1:19" s="941" customFormat="1" ht="11.25" customHeight="1" x14ac:dyDescent="0.2">
      <c r="A46" s="937"/>
      <c r="B46" s="938"/>
      <c r="C46" s="1546" t="s">
        <v>68</v>
      </c>
      <c r="D46" s="1546"/>
      <c r="E46" s="942">
        <v>334</v>
      </c>
      <c r="F46" s="942">
        <v>396</v>
      </c>
      <c r="G46" s="942">
        <v>343</v>
      </c>
      <c r="H46" s="942">
        <v>441</v>
      </c>
      <c r="I46" s="942">
        <v>361</v>
      </c>
      <c r="J46" s="942">
        <v>352</v>
      </c>
      <c r="K46" s="942">
        <v>200</v>
      </c>
      <c r="L46" s="942">
        <v>107</v>
      </c>
      <c r="M46" s="942">
        <v>106</v>
      </c>
      <c r="N46" s="942">
        <v>174</v>
      </c>
      <c r="O46" s="942">
        <v>182</v>
      </c>
      <c r="P46" s="942">
        <v>210</v>
      </c>
      <c r="Q46" s="942">
        <v>310</v>
      </c>
      <c r="R46" s="939"/>
      <c r="S46" s="940"/>
    </row>
    <row r="47" spans="1:19" s="941" customFormat="1" ht="11.25" customHeight="1" x14ac:dyDescent="0.2">
      <c r="A47" s="937"/>
      <c r="B47" s="938"/>
      <c r="C47" s="1547" t="s">
        <v>405</v>
      </c>
      <c r="D47" s="1546"/>
      <c r="E47" s="942">
        <v>277</v>
      </c>
      <c r="F47" s="942">
        <v>258</v>
      </c>
      <c r="G47" s="942">
        <v>268</v>
      </c>
      <c r="H47" s="942">
        <v>304</v>
      </c>
      <c r="I47" s="942">
        <v>258</v>
      </c>
      <c r="J47" s="942">
        <v>234</v>
      </c>
      <c r="K47" s="942">
        <v>182</v>
      </c>
      <c r="L47" s="942">
        <v>93</v>
      </c>
      <c r="M47" s="942">
        <v>97</v>
      </c>
      <c r="N47" s="942">
        <v>161</v>
      </c>
      <c r="O47" s="942">
        <v>145</v>
      </c>
      <c r="P47" s="942">
        <v>175</v>
      </c>
      <c r="Q47" s="942">
        <v>226</v>
      </c>
      <c r="R47" s="939"/>
      <c r="S47" s="940"/>
    </row>
    <row r="48" spans="1:19" s="486" customFormat="1" ht="10.5" customHeight="1" x14ac:dyDescent="0.2">
      <c r="A48" s="483"/>
      <c r="B48" s="484"/>
      <c r="C48" s="935"/>
      <c r="D48" s="570" t="s">
        <v>241</v>
      </c>
      <c r="E48" s="980">
        <v>151</v>
      </c>
      <c r="F48" s="980">
        <v>153</v>
      </c>
      <c r="G48" s="980">
        <v>160</v>
      </c>
      <c r="H48" s="980">
        <v>172</v>
      </c>
      <c r="I48" s="980">
        <v>142</v>
      </c>
      <c r="J48" s="980">
        <v>141</v>
      </c>
      <c r="K48" s="980">
        <v>93</v>
      </c>
      <c r="L48" s="980">
        <v>36</v>
      </c>
      <c r="M48" s="980">
        <v>27</v>
      </c>
      <c r="N48" s="980">
        <v>49</v>
      </c>
      <c r="O48" s="980">
        <v>65</v>
      </c>
      <c r="P48" s="980">
        <v>69</v>
      </c>
      <c r="Q48" s="980">
        <v>91</v>
      </c>
      <c r="R48" s="523"/>
      <c r="S48" s="462"/>
    </row>
    <row r="49" spans="1:19" s="486" customFormat="1" ht="10.5" customHeight="1" x14ac:dyDescent="0.2">
      <c r="A49" s="483"/>
      <c r="B49" s="484"/>
      <c r="C49" s="935"/>
      <c r="D49" s="570" t="s">
        <v>242</v>
      </c>
      <c r="E49" s="980">
        <v>28</v>
      </c>
      <c r="F49" s="980">
        <v>26</v>
      </c>
      <c r="G49" s="980">
        <v>27</v>
      </c>
      <c r="H49" s="980">
        <v>27</v>
      </c>
      <c r="I49" s="980">
        <v>22</v>
      </c>
      <c r="J49" s="980">
        <v>25</v>
      </c>
      <c r="K49" s="980">
        <v>22</v>
      </c>
      <c r="L49" s="980">
        <v>9</v>
      </c>
      <c r="M49" s="980">
        <v>18</v>
      </c>
      <c r="N49" s="980">
        <v>23</v>
      </c>
      <c r="O49" s="980">
        <v>20</v>
      </c>
      <c r="P49" s="980">
        <v>19</v>
      </c>
      <c r="Q49" s="980">
        <v>21</v>
      </c>
      <c r="R49" s="523"/>
      <c r="S49" s="462"/>
    </row>
    <row r="50" spans="1:19" s="486" customFormat="1" ht="10.5" customHeight="1" x14ac:dyDescent="0.2">
      <c r="A50" s="483"/>
      <c r="B50" s="484"/>
      <c r="C50" s="935"/>
      <c r="D50" s="1057" t="s">
        <v>243</v>
      </c>
      <c r="E50" s="980">
        <v>73</v>
      </c>
      <c r="F50" s="980">
        <v>65</v>
      </c>
      <c r="G50" s="980">
        <v>64</v>
      </c>
      <c r="H50" s="980">
        <v>97</v>
      </c>
      <c r="I50" s="980">
        <v>87</v>
      </c>
      <c r="J50" s="980">
        <v>64</v>
      </c>
      <c r="K50" s="980">
        <v>55</v>
      </c>
      <c r="L50" s="980">
        <v>40</v>
      </c>
      <c r="M50" s="980">
        <v>49</v>
      </c>
      <c r="N50" s="980">
        <v>80</v>
      </c>
      <c r="O50" s="980">
        <v>53</v>
      </c>
      <c r="P50" s="980">
        <v>58</v>
      </c>
      <c r="Q50" s="980">
        <v>96</v>
      </c>
      <c r="R50" s="523"/>
      <c r="S50" s="462"/>
    </row>
    <row r="51" spans="1:19" s="486" customFormat="1" ht="10.5" customHeight="1" x14ac:dyDescent="0.2">
      <c r="A51" s="483"/>
      <c r="B51" s="484"/>
      <c r="C51" s="935"/>
      <c r="D51" s="1057" t="s">
        <v>245</v>
      </c>
      <c r="E51" s="980">
        <v>1</v>
      </c>
      <c r="F51" s="980" t="s">
        <v>9</v>
      </c>
      <c r="G51" s="980" t="s">
        <v>9</v>
      </c>
      <c r="H51" s="980" t="s">
        <v>9</v>
      </c>
      <c r="I51" s="980" t="s">
        <v>9</v>
      </c>
      <c r="J51" s="980" t="s">
        <v>9</v>
      </c>
      <c r="K51" s="980" t="s">
        <v>9</v>
      </c>
      <c r="L51" s="980" t="s">
        <v>9</v>
      </c>
      <c r="M51" s="980" t="s">
        <v>9</v>
      </c>
      <c r="N51" s="980" t="s">
        <v>9</v>
      </c>
      <c r="O51" s="980" t="s">
        <v>9</v>
      </c>
      <c r="P51" s="980" t="s">
        <v>9</v>
      </c>
      <c r="Q51" s="980" t="s">
        <v>9</v>
      </c>
      <c r="R51" s="523"/>
      <c r="S51" s="462"/>
    </row>
    <row r="52" spans="1:19" s="486" customFormat="1" ht="10.5" customHeight="1" x14ac:dyDescent="0.2">
      <c r="A52" s="483"/>
      <c r="B52" s="484"/>
      <c r="C52" s="935"/>
      <c r="D52" s="570" t="s">
        <v>244</v>
      </c>
      <c r="E52" s="981">
        <v>24</v>
      </c>
      <c r="F52" s="981">
        <v>14</v>
      </c>
      <c r="G52" s="981">
        <v>17</v>
      </c>
      <c r="H52" s="981">
        <v>8</v>
      </c>
      <c r="I52" s="981">
        <v>7</v>
      </c>
      <c r="J52" s="981">
        <v>4</v>
      </c>
      <c r="K52" s="981">
        <v>12</v>
      </c>
      <c r="L52" s="981">
        <v>8</v>
      </c>
      <c r="M52" s="981">
        <v>3</v>
      </c>
      <c r="N52" s="981">
        <v>9</v>
      </c>
      <c r="O52" s="981">
        <v>7</v>
      </c>
      <c r="P52" s="981">
        <v>29</v>
      </c>
      <c r="Q52" s="981">
        <v>18</v>
      </c>
      <c r="R52" s="523"/>
      <c r="S52" s="462"/>
    </row>
    <row r="53" spans="1:19" s="941" customFormat="1" ht="11.25" customHeight="1" x14ac:dyDescent="0.2">
      <c r="A53" s="937"/>
      <c r="B53" s="938"/>
      <c r="C53" s="1546" t="s">
        <v>406</v>
      </c>
      <c r="D53" s="1546"/>
      <c r="E53" s="942">
        <v>57</v>
      </c>
      <c r="F53" s="942">
        <v>138</v>
      </c>
      <c r="G53" s="942">
        <v>75</v>
      </c>
      <c r="H53" s="942">
        <v>137</v>
      </c>
      <c r="I53" s="942">
        <v>103</v>
      </c>
      <c r="J53" s="942">
        <v>118</v>
      </c>
      <c r="K53" s="942">
        <v>18</v>
      </c>
      <c r="L53" s="942">
        <v>14</v>
      </c>
      <c r="M53" s="942">
        <v>9</v>
      </c>
      <c r="N53" s="942">
        <v>13</v>
      </c>
      <c r="O53" s="942">
        <v>37</v>
      </c>
      <c r="P53" s="942">
        <v>35</v>
      </c>
      <c r="Q53" s="942">
        <v>84</v>
      </c>
      <c r="R53" s="939"/>
      <c r="S53" s="940"/>
    </row>
    <row r="54" spans="1:19" s="486" customFormat="1" ht="10.5" customHeight="1" x14ac:dyDescent="0.2">
      <c r="A54" s="483"/>
      <c r="B54" s="484"/>
      <c r="C54" s="1056"/>
      <c r="D54" s="1057" t="s">
        <v>471</v>
      </c>
      <c r="E54" s="980" t="s">
        <v>404</v>
      </c>
      <c r="F54" s="980" t="s">
        <v>9</v>
      </c>
      <c r="G54" s="980" t="s">
        <v>9</v>
      </c>
      <c r="H54" s="980" t="s">
        <v>9</v>
      </c>
      <c r="I54" s="980">
        <v>1</v>
      </c>
      <c r="J54" s="981" t="s">
        <v>9</v>
      </c>
      <c r="K54" s="981">
        <v>1</v>
      </c>
      <c r="L54" s="981">
        <v>1</v>
      </c>
      <c r="M54" s="981" t="s">
        <v>9</v>
      </c>
      <c r="N54" s="980" t="s">
        <v>9</v>
      </c>
      <c r="O54" s="980" t="s">
        <v>9</v>
      </c>
      <c r="P54" s="980" t="s">
        <v>9</v>
      </c>
      <c r="Q54" s="980" t="s">
        <v>9</v>
      </c>
      <c r="R54" s="523"/>
      <c r="S54" s="462"/>
    </row>
    <row r="55" spans="1:19" s="486" customFormat="1" ht="10.5" customHeight="1" x14ac:dyDescent="0.2">
      <c r="A55" s="483"/>
      <c r="B55" s="484"/>
      <c r="C55" s="935"/>
      <c r="D55" s="570" t="s">
        <v>246</v>
      </c>
      <c r="E55" s="981">
        <v>1</v>
      </c>
      <c r="F55" s="981">
        <v>1</v>
      </c>
      <c r="G55" s="981">
        <v>1</v>
      </c>
      <c r="H55" s="981" t="s">
        <v>9</v>
      </c>
      <c r="I55" s="981">
        <v>1</v>
      </c>
      <c r="J55" s="981">
        <v>2</v>
      </c>
      <c r="K55" s="981" t="s">
        <v>9</v>
      </c>
      <c r="L55" s="981">
        <v>1</v>
      </c>
      <c r="M55" s="981" t="s">
        <v>9</v>
      </c>
      <c r="N55" s="981" t="s">
        <v>9</v>
      </c>
      <c r="O55" s="981">
        <v>1</v>
      </c>
      <c r="P55" s="981" t="s">
        <v>9</v>
      </c>
      <c r="Q55" s="981" t="s">
        <v>9</v>
      </c>
      <c r="R55" s="523"/>
      <c r="S55" s="462"/>
    </row>
    <row r="56" spans="1:19" s="486" customFormat="1" ht="10.5" customHeight="1" x14ac:dyDescent="0.2">
      <c r="A56" s="483"/>
      <c r="B56" s="484"/>
      <c r="C56" s="935"/>
      <c r="D56" s="570" t="s">
        <v>247</v>
      </c>
      <c r="E56" s="981">
        <v>56</v>
      </c>
      <c r="F56" s="981">
        <v>137</v>
      </c>
      <c r="G56" s="981">
        <v>74</v>
      </c>
      <c r="H56" s="981">
        <v>137</v>
      </c>
      <c r="I56" s="981">
        <v>101</v>
      </c>
      <c r="J56" s="981">
        <v>116</v>
      </c>
      <c r="K56" s="981">
        <v>17</v>
      </c>
      <c r="L56" s="981">
        <v>12</v>
      </c>
      <c r="M56" s="981">
        <v>9</v>
      </c>
      <c r="N56" s="981">
        <v>13</v>
      </c>
      <c r="O56" s="981">
        <v>36</v>
      </c>
      <c r="P56" s="981">
        <v>35</v>
      </c>
      <c r="Q56" s="981">
        <v>84</v>
      </c>
      <c r="R56" s="523"/>
      <c r="S56" s="462"/>
    </row>
    <row r="57" spans="1:19" s="775" customFormat="1" ht="13.5" customHeight="1" x14ac:dyDescent="0.2">
      <c r="A57" s="772"/>
      <c r="B57" s="753"/>
      <c r="C57" s="497" t="s">
        <v>425</v>
      </c>
      <c r="D57" s="773"/>
      <c r="E57" s="468"/>
      <c r="F57" s="468"/>
      <c r="G57" s="498"/>
      <c r="H57" s="498"/>
      <c r="I57" s="1548"/>
      <c r="J57" s="1548"/>
      <c r="K57" s="1548"/>
      <c r="L57" s="1548"/>
      <c r="M57" s="1548"/>
      <c r="N57" s="1548"/>
      <c r="O57" s="1548"/>
      <c r="P57" s="1548"/>
      <c r="Q57" s="1548"/>
      <c r="R57" s="774"/>
      <c r="S57" s="498"/>
    </row>
    <row r="58" spans="1:19" s="453" customFormat="1" ht="16.5" customHeight="1" thickBot="1" x14ac:dyDescent="0.25">
      <c r="A58" s="488"/>
      <c r="B58" s="499"/>
      <c r="C58" s="1058" t="s">
        <v>472</v>
      </c>
      <c r="D58" s="500"/>
      <c r="E58" s="502"/>
      <c r="F58" s="502"/>
      <c r="G58" s="502"/>
      <c r="H58" s="502"/>
      <c r="I58" s="502"/>
      <c r="J58" s="502"/>
      <c r="K58" s="502"/>
      <c r="L58" s="502"/>
      <c r="M58" s="502"/>
      <c r="N58" s="502"/>
      <c r="O58" s="502"/>
      <c r="P58" s="502"/>
      <c r="Q58" s="469" t="s">
        <v>73</v>
      </c>
      <c r="R58" s="503"/>
      <c r="S58" s="504"/>
    </row>
    <row r="59" spans="1:19" ht="13.5" customHeight="1" thickBot="1" x14ac:dyDescent="0.25">
      <c r="A59" s="403"/>
      <c r="B59" s="499"/>
      <c r="C59" s="1543" t="s">
        <v>294</v>
      </c>
      <c r="D59" s="1544"/>
      <c r="E59" s="1544"/>
      <c r="F59" s="1544"/>
      <c r="G59" s="1544"/>
      <c r="H59" s="1544"/>
      <c r="I59" s="1544"/>
      <c r="J59" s="1544"/>
      <c r="K59" s="1544"/>
      <c r="L59" s="1544"/>
      <c r="M59" s="1544"/>
      <c r="N59" s="1544"/>
      <c r="O59" s="1544"/>
      <c r="P59" s="1544"/>
      <c r="Q59" s="1545"/>
      <c r="R59" s="469"/>
      <c r="S59" s="455"/>
    </row>
    <row r="60" spans="1:19" ht="3.75" customHeight="1" x14ac:dyDescent="0.2">
      <c r="A60" s="403"/>
      <c r="B60" s="499"/>
      <c r="C60" s="1540" t="s">
        <v>69</v>
      </c>
      <c r="D60" s="1540"/>
      <c r="F60" s="947"/>
      <c r="G60" s="947"/>
      <c r="H60" s="947"/>
      <c r="I60" s="947"/>
      <c r="J60" s="947"/>
      <c r="K60" s="947"/>
      <c r="L60" s="947"/>
      <c r="M60" s="506"/>
      <c r="N60" s="506"/>
      <c r="O60" s="506"/>
      <c r="P60" s="506"/>
      <c r="Q60" s="506"/>
      <c r="R60" s="503"/>
      <c r="S60" s="455"/>
    </row>
    <row r="61" spans="1:19" ht="10.5" customHeight="1" x14ac:dyDescent="0.2">
      <c r="A61" s="403"/>
      <c r="B61" s="466"/>
      <c r="C61" s="1541"/>
      <c r="D61" s="1541"/>
      <c r="E61" s="1520">
        <v>2017</v>
      </c>
      <c r="F61" s="1520"/>
      <c r="G61" s="1520"/>
      <c r="H61" s="1520"/>
      <c r="I61" s="1520"/>
      <c r="J61" s="1520"/>
      <c r="K61" s="1521">
        <v>2018</v>
      </c>
      <c r="L61" s="1520"/>
      <c r="M61" s="1520"/>
      <c r="N61" s="1520"/>
      <c r="O61" s="1520"/>
      <c r="P61" s="1520"/>
      <c r="Q61" s="1520"/>
      <c r="R61" s="455"/>
      <c r="S61" s="455"/>
    </row>
    <row r="62" spans="1:19" ht="12.75" customHeight="1" x14ac:dyDescent="0.2">
      <c r="A62" s="403"/>
      <c r="B62" s="466"/>
      <c r="C62" s="418"/>
      <c r="D62" s="418"/>
      <c r="E62" s="985" t="s">
        <v>99</v>
      </c>
      <c r="F62" s="985" t="s">
        <v>98</v>
      </c>
      <c r="G62" s="985" t="s">
        <v>97</v>
      </c>
      <c r="H62" s="985" t="s">
        <v>96</v>
      </c>
      <c r="I62" s="985" t="s">
        <v>95</v>
      </c>
      <c r="J62" s="985" t="s">
        <v>94</v>
      </c>
      <c r="K62" s="985" t="s">
        <v>93</v>
      </c>
      <c r="L62" s="985" t="s">
        <v>104</v>
      </c>
      <c r="M62" s="985" t="s">
        <v>103</v>
      </c>
      <c r="N62" s="985" t="s">
        <v>102</v>
      </c>
      <c r="O62" s="985" t="s">
        <v>101</v>
      </c>
      <c r="P62" s="985" t="s">
        <v>100</v>
      </c>
      <c r="Q62" s="985" t="s">
        <v>99</v>
      </c>
      <c r="R62" s="503"/>
      <c r="S62" s="455"/>
    </row>
    <row r="63" spans="1:19" ht="9.75" customHeight="1" x14ac:dyDescent="0.2">
      <c r="A63" s="403"/>
      <c r="B63" s="499"/>
      <c r="C63" s="1542" t="s">
        <v>92</v>
      </c>
      <c r="D63" s="1542"/>
      <c r="E63" s="984"/>
      <c r="F63" s="984"/>
      <c r="G63" s="982"/>
      <c r="H63" s="982"/>
      <c r="I63" s="982"/>
      <c r="J63" s="982"/>
      <c r="K63" s="982"/>
      <c r="L63" s="982"/>
      <c r="M63" s="982"/>
      <c r="N63" s="982"/>
      <c r="O63" s="982"/>
      <c r="P63" s="982"/>
      <c r="Q63" s="982"/>
      <c r="R63" s="503"/>
      <c r="S63" s="455"/>
    </row>
    <row r="64" spans="1:19" s="511" customFormat="1" ht="9.75" customHeight="1" x14ac:dyDescent="0.2">
      <c r="A64" s="508"/>
      <c r="B64" s="509"/>
      <c r="C64" s="510" t="s">
        <v>91</v>
      </c>
      <c r="D64" s="429"/>
      <c r="E64" s="983">
        <v>-0.67</v>
      </c>
      <c r="F64" s="983">
        <v>0.01</v>
      </c>
      <c r="G64" s="983">
        <v>0.95</v>
      </c>
      <c r="H64" s="983">
        <v>0.34</v>
      </c>
      <c r="I64" s="983">
        <v>-0.35</v>
      </c>
      <c r="J64" s="983">
        <v>-0.04</v>
      </c>
      <c r="K64" s="983">
        <v>-1.02</v>
      </c>
      <c r="L64" s="983">
        <v>-0.68</v>
      </c>
      <c r="M64" s="983">
        <v>1.86</v>
      </c>
      <c r="N64" s="983">
        <v>0.66</v>
      </c>
      <c r="O64" s="983">
        <v>0.41</v>
      </c>
      <c r="P64" s="983">
        <v>0.06</v>
      </c>
      <c r="Q64" s="983">
        <v>-0.61</v>
      </c>
      <c r="R64" s="443"/>
      <c r="S64" s="443"/>
    </row>
    <row r="65" spans="1:19" s="511" customFormat="1" ht="9.75" customHeight="1" x14ac:dyDescent="0.2">
      <c r="A65" s="508"/>
      <c r="B65" s="509"/>
      <c r="C65" s="510" t="s">
        <v>90</v>
      </c>
      <c r="D65" s="429"/>
      <c r="E65" s="983">
        <v>0.9</v>
      </c>
      <c r="F65" s="983">
        <v>1.1399999999999999</v>
      </c>
      <c r="G65" s="983">
        <v>1.39</v>
      </c>
      <c r="H65" s="983">
        <v>1.39</v>
      </c>
      <c r="I65" s="983">
        <v>1.55</v>
      </c>
      <c r="J65" s="983">
        <v>1.47</v>
      </c>
      <c r="K65" s="983">
        <v>1.03</v>
      </c>
      <c r="L65" s="983">
        <v>0.57999999999999996</v>
      </c>
      <c r="M65" s="983">
        <v>0.69</v>
      </c>
      <c r="N65" s="983">
        <v>0.4</v>
      </c>
      <c r="O65" s="983">
        <v>1.04</v>
      </c>
      <c r="P65" s="983">
        <v>1.52</v>
      </c>
      <c r="Q65" s="983">
        <v>1.58</v>
      </c>
      <c r="R65" s="443"/>
      <c r="S65" s="443"/>
    </row>
    <row r="66" spans="1:19" s="511" customFormat="1" ht="11.25" customHeight="1" x14ac:dyDescent="0.2">
      <c r="A66" s="508"/>
      <c r="B66" s="509"/>
      <c r="C66" s="510" t="s">
        <v>255</v>
      </c>
      <c r="D66" s="429"/>
      <c r="E66" s="983">
        <v>1.1000000000000001</v>
      </c>
      <c r="F66" s="983">
        <v>1.1299999999999999</v>
      </c>
      <c r="G66" s="983">
        <v>1.2</v>
      </c>
      <c r="H66" s="983">
        <v>1.24</v>
      </c>
      <c r="I66" s="983">
        <v>1.32</v>
      </c>
      <c r="J66" s="983">
        <v>1.37</v>
      </c>
      <c r="K66" s="983">
        <v>1.34</v>
      </c>
      <c r="L66" s="983">
        <v>1.26</v>
      </c>
      <c r="M66" s="983">
        <v>1.21</v>
      </c>
      <c r="N66" s="983">
        <v>1.07</v>
      </c>
      <c r="O66" s="983">
        <v>1.04</v>
      </c>
      <c r="P66" s="983">
        <v>1.0900000000000001</v>
      </c>
      <c r="Q66" s="983">
        <v>1.1499999999999999</v>
      </c>
      <c r="R66" s="443"/>
      <c r="S66" s="443"/>
    </row>
    <row r="67" spans="1:19" ht="11.25" customHeight="1" x14ac:dyDescent="0.2">
      <c r="A67" s="403"/>
      <c r="B67" s="499"/>
      <c r="C67" s="930" t="s">
        <v>89</v>
      </c>
      <c r="D67" s="507"/>
      <c r="E67" s="512"/>
      <c r="F67" s="180"/>
      <c r="G67" s="558"/>
      <c r="H67" s="558"/>
      <c r="I67" s="558"/>
      <c r="J67" s="85"/>
      <c r="K67" s="512"/>
      <c r="L67" s="558"/>
      <c r="M67" s="558"/>
      <c r="N67" s="558"/>
      <c r="O67" s="558"/>
      <c r="P67" s="558"/>
      <c r="Q67" s="513"/>
      <c r="R67" s="503"/>
      <c r="S67" s="455"/>
    </row>
    <row r="68" spans="1:19" ht="9.75" customHeight="1" x14ac:dyDescent="0.2">
      <c r="A68" s="403"/>
      <c r="B68" s="514"/>
      <c r="C68" s="464"/>
      <c r="D68" s="751" t="s">
        <v>626</v>
      </c>
      <c r="E68" s="596"/>
      <c r="F68" s="598"/>
      <c r="G68" s="80"/>
      <c r="H68" s="80"/>
      <c r="I68" s="80"/>
      <c r="J68" s="599">
        <v>44.469915042916</v>
      </c>
      <c r="K68" s="512"/>
      <c r="L68" s="558"/>
      <c r="M68" s="558"/>
      <c r="N68" s="558"/>
      <c r="O68" s="558"/>
      <c r="P68" s="558"/>
      <c r="Q68" s="1148">
        <f>+J68</f>
        <v>44.469915042916</v>
      </c>
      <c r="R68" s="503"/>
      <c r="S68" s="455"/>
    </row>
    <row r="69" spans="1:19" ht="9.75" customHeight="1" x14ac:dyDescent="0.2">
      <c r="A69" s="403"/>
      <c r="B69" s="515"/>
      <c r="C69" s="429"/>
      <c r="D69" s="600" t="s">
        <v>627</v>
      </c>
      <c r="E69" s="601"/>
      <c r="F69" s="601"/>
      <c r="G69" s="601"/>
      <c r="H69" s="601"/>
      <c r="I69" s="601"/>
      <c r="J69" s="599">
        <v>22.647625722796572</v>
      </c>
      <c r="K69" s="512"/>
      <c r="L69" s="199"/>
      <c r="M69" s="558"/>
      <c r="N69" s="558"/>
      <c r="O69" s="558"/>
      <c r="P69" s="558"/>
      <c r="Q69" s="1148">
        <f t="shared" ref="Q69:Q72" si="1">+J69</f>
        <v>22.647625722796572</v>
      </c>
      <c r="R69" s="516"/>
      <c r="S69" s="516"/>
    </row>
    <row r="70" spans="1:19" ht="9.75" customHeight="1" x14ac:dyDescent="0.2">
      <c r="A70" s="403"/>
      <c r="B70" s="515"/>
      <c r="C70" s="429"/>
      <c r="D70" s="600" t="s">
        <v>628</v>
      </c>
      <c r="E70" s="596"/>
      <c r="F70" s="181"/>
      <c r="G70" s="181"/>
      <c r="H70" s="80"/>
      <c r="I70" s="182"/>
      <c r="J70" s="599">
        <v>17.511662367597825</v>
      </c>
      <c r="K70" s="512"/>
      <c r="L70" s="199"/>
      <c r="M70" s="558"/>
      <c r="N70" s="558"/>
      <c r="O70" s="558"/>
      <c r="P70" s="558"/>
      <c r="Q70" s="1148">
        <f t="shared" si="1"/>
        <v>17.511662367597825</v>
      </c>
      <c r="R70" s="517"/>
      <c r="S70" s="455"/>
    </row>
    <row r="71" spans="1:19" ht="9.75" customHeight="1" x14ac:dyDescent="0.2">
      <c r="A71" s="403"/>
      <c r="B71" s="515"/>
      <c r="C71" s="429"/>
      <c r="D71" s="600" t="s">
        <v>629</v>
      </c>
      <c r="E71" s="602"/>
      <c r="F71" s="600"/>
      <c r="G71" s="600"/>
      <c r="H71" s="600"/>
      <c r="I71" s="600"/>
      <c r="J71" s="599">
        <v>6.8169541100673081</v>
      </c>
      <c r="K71" s="512"/>
      <c r="L71" s="199"/>
      <c r="M71" s="558"/>
      <c r="N71" s="558"/>
      <c r="O71" s="558"/>
      <c r="P71" s="558"/>
      <c r="Q71" s="1148">
        <f t="shared" si="1"/>
        <v>6.8169541100673081</v>
      </c>
      <c r="R71" s="517"/>
      <c r="S71" s="455"/>
    </row>
    <row r="72" spans="1:19" ht="9.75" customHeight="1" x14ac:dyDescent="0.2">
      <c r="A72" s="403"/>
      <c r="B72" s="515"/>
      <c r="C72" s="429"/>
      <c r="D72" s="603" t="s">
        <v>630</v>
      </c>
      <c r="E72" s="604"/>
      <c r="F72" s="604"/>
      <c r="G72" s="604"/>
      <c r="H72" s="604"/>
      <c r="I72" s="604"/>
      <c r="J72" s="599">
        <v>3.8076857256944985</v>
      </c>
      <c r="K72" s="512"/>
      <c r="L72" s="199"/>
      <c r="M72" s="558"/>
      <c r="N72" s="558"/>
      <c r="O72" s="558"/>
      <c r="P72" s="558"/>
      <c r="Q72" s="1148">
        <f t="shared" si="1"/>
        <v>3.8076857256944985</v>
      </c>
      <c r="R72" s="517"/>
      <c r="S72" s="455"/>
    </row>
    <row r="73" spans="1:19" ht="9.75" customHeight="1" x14ac:dyDescent="0.2">
      <c r="A73" s="403"/>
      <c r="B73" s="515"/>
      <c r="C73" s="429"/>
      <c r="D73" s="600" t="s">
        <v>631</v>
      </c>
      <c r="E73" s="181"/>
      <c r="F73" s="181"/>
      <c r="G73" s="181"/>
      <c r="H73" s="80"/>
      <c r="I73" s="182"/>
      <c r="J73" s="1147">
        <v>-14.982321424697941</v>
      </c>
      <c r="K73" s="512"/>
      <c r="L73" s="199"/>
      <c r="M73" s="558"/>
      <c r="N73" s="558"/>
      <c r="O73" s="558"/>
      <c r="P73" s="558"/>
      <c r="Q73" s="512"/>
      <c r="R73" s="517"/>
      <c r="S73" s="455"/>
    </row>
    <row r="74" spans="1:19" ht="9.75" customHeight="1" x14ac:dyDescent="0.2">
      <c r="A74" s="403"/>
      <c r="B74" s="515"/>
      <c r="C74" s="429"/>
      <c r="D74" s="600" t="s">
        <v>632</v>
      </c>
      <c r="E74" s="597"/>
      <c r="F74" s="182"/>
      <c r="G74" s="182"/>
      <c r="H74" s="80"/>
      <c r="I74" s="182"/>
      <c r="J74" s="1147">
        <v>-14.412433661865053</v>
      </c>
      <c r="K74" s="512"/>
      <c r="L74" s="199"/>
      <c r="M74" s="558"/>
      <c r="N74" s="558"/>
      <c r="O74" s="558"/>
      <c r="P74" s="558"/>
      <c r="Q74" s="605"/>
      <c r="R74" s="517"/>
      <c r="S74" s="455"/>
    </row>
    <row r="75" spans="1:19" ht="9.75" customHeight="1" x14ac:dyDescent="0.2">
      <c r="A75" s="403"/>
      <c r="B75" s="515"/>
      <c r="C75" s="429"/>
      <c r="D75" s="600" t="s">
        <v>633</v>
      </c>
      <c r="E75" s="597"/>
      <c r="F75" s="182"/>
      <c r="G75" s="182"/>
      <c r="H75" s="80"/>
      <c r="I75" s="182"/>
      <c r="J75" s="1147">
        <v>-9.1537076799618315</v>
      </c>
      <c r="K75" s="512"/>
      <c r="L75" s="199"/>
      <c r="M75" s="558"/>
      <c r="N75" s="558"/>
      <c r="O75" s="558"/>
      <c r="P75" s="558"/>
      <c r="Q75" s="605"/>
      <c r="R75" s="517"/>
      <c r="S75" s="455"/>
    </row>
    <row r="76" spans="1:19" ht="9.75" customHeight="1" x14ac:dyDescent="0.2">
      <c r="A76" s="403"/>
      <c r="B76" s="515"/>
      <c r="C76" s="429"/>
      <c r="D76" s="600" t="s">
        <v>634</v>
      </c>
      <c r="E76" s="597"/>
      <c r="F76" s="182"/>
      <c r="G76" s="182"/>
      <c r="H76" s="80"/>
      <c r="I76" s="182"/>
      <c r="J76" s="1147">
        <v>-7.9628023801692311</v>
      </c>
      <c r="K76" s="512"/>
      <c r="L76" s="199"/>
      <c r="M76" s="558"/>
      <c r="N76" s="558"/>
      <c r="O76" s="558"/>
      <c r="P76" s="558"/>
      <c r="Q76" s="605"/>
      <c r="R76" s="517"/>
      <c r="S76" s="455"/>
    </row>
    <row r="77" spans="1:19" ht="9.75" customHeight="1" x14ac:dyDescent="0.2">
      <c r="A77" s="403"/>
      <c r="B77" s="515"/>
      <c r="C77" s="429"/>
      <c r="D77" s="600" t="s">
        <v>635</v>
      </c>
      <c r="E77" s="597"/>
      <c r="F77" s="181"/>
      <c r="G77" s="181"/>
      <c r="H77" s="80"/>
      <c r="I77" s="182"/>
      <c r="J77" s="1147">
        <v>-3.3098329583901687</v>
      </c>
      <c r="K77" s="512"/>
      <c r="L77" s="199"/>
      <c r="M77" s="558"/>
      <c r="N77" s="558"/>
      <c r="O77" s="558"/>
      <c r="P77" s="558"/>
      <c r="Q77" s="512"/>
      <c r="R77" s="517"/>
      <c r="S77" s="455"/>
    </row>
    <row r="78" spans="1:19" ht="0.75" customHeight="1" x14ac:dyDescent="0.2">
      <c r="A78" s="403"/>
      <c r="B78" s="515"/>
      <c r="C78" s="429"/>
      <c r="D78" s="518"/>
      <c r="E78" s="512"/>
      <c r="F78" s="181"/>
      <c r="G78" s="181"/>
      <c r="H78" s="80"/>
      <c r="I78" s="182"/>
      <c r="J78" s="513"/>
      <c r="K78" s="512"/>
      <c r="L78" s="199"/>
      <c r="M78" s="558"/>
      <c r="N78" s="558"/>
      <c r="O78" s="558"/>
      <c r="P78" s="558"/>
      <c r="Q78" s="512"/>
      <c r="R78" s="517"/>
      <c r="S78" s="455"/>
    </row>
    <row r="79" spans="1:19" ht="12" customHeight="1" x14ac:dyDescent="0.2">
      <c r="A79" s="403"/>
      <c r="B79" s="519"/>
      <c r="C79" s="501" t="s">
        <v>239</v>
      </c>
      <c r="D79" s="518"/>
      <c r="E79" s="501"/>
      <c r="F79" s="501"/>
      <c r="G79" s="520" t="s">
        <v>88</v>
      </c>
      <c r="H79" s="501"/>
      <c r="I79" s="501"/>
      <c r="J79" s="501"/>
      <c r="K79" s="501"/>
      <c r="L79" s="501"/>
      <c r="M79" s="501"/>
      <c r="N79" s="501"/>
      <c r="O79" s="183"/>
      <c r="P79" s="183"/>
      <c r="Q79" s="183"/>
      <c r="R79" s="503"/>
      <c r="S79" s="455"/>
    </row>
    <row r="80" spans="1:19" s="132" customFormat="1" ht="13.5" customHeight="1" x14ac:dyDescent="0.2">
      <c r="A80" s="131"/>
      <c r="B80" s="242">
        <v>16</v>
      </c>
      <c r="C80" s="1497">
        <v>43313</v>
      </c>
      <c r="D80" s="1497"/>
      <c r="E80" s="1497"/>
      <c r="F80" s="133"/>
      <c r="G80" s="133"/>
      <c r="H80" s="133"/>
      <c r="I80" s="133"/>
      <c r="J80" s="133"/>
      <c r="K80" s="133"/>
      <c r="L80" s="133"/>
      <c r="M80" s="133"/>
      <c r="N80" s="133"/>
      <c r="P80" s="131"/>
      <c r="R80" s="137"/>
    </row>
  </sheetData>
  <mergeCells count="47">
    <mergeCell ref="C80:E80"/>
    <mergeCell ref="C38:D38"/>
    <mergeCell ref="C39:D39"/>
    <mergeCell ref="C40:D40"/>
    <mergeCell ref="C41:D41"/>
    <mergeCell ref="C42:Q42"/>
    <mergeCell ref="C60:D61"/>
    <mergeCell ref="C63:D63"/>
    <mergeCell ref="C59:Q59"/>
    <mergeCell ref="C53:D53"/>
    <mergeCell ref="C43:Q43"/>
    <mergeCell ref="C47:D47"/>
    <mergeCell ref="C46:D46"/>
    <mergeCell ref="I57:Q57"/>
    <mergeCell ref="C21:D21"/>
    <mergeCell ref="C22:D22"/>
    <mergeCell ref="C23:D23"/>
    <mergeCell ref="C29:D29"/>
    <mergeCell ref="C10:D10"/>
    <mergeCell ref="C20:D20"/>
    <mergeCell ref="C1:F1"/>
    <mergeCell ref="C4:Q4"/>
    <mergeCell ref="C6:Q6"/>
    <mergeCell ref="C7:D8"/>
    <mergeCell ref="G7:I7"/>
    <mergeCell ref="J7:L7"/>
    <mergeCell ref="M7:O7"/>
    <mergeCell ref="P7:Q7"/>
    <mergeCell ref="J1:P1"/>
    <mergeCell ref="E8:J8"/>
    <mergeCell ref="K8:Q8"/>
    <mergeCell ref="C30:D30"/>
    <mergeCell ref="C24:D24"/>
    <mergeCell ref="C25:D25"/>
    <mergeCell ref="C26:D26"/>
    <mergeCell ref="C27:D27"/>
    <mergeCell ref="C28:D28"/>
    <mergeCell ref="E61:J61"/>
    <mergeCell ref="K61:Q61"/>
    <mergeCell ref="C33:D33"/>
    <mergeCell ref="C31:D31"/>
    <mergeCell ref="C36:D36"/>
    <mergeCell ref="C37:D37"/>
    <mergeCell ref="C44:D45"/>
    <mergeCell ref="C34:D34"/>
    <mergeCell ref="C35:D35"/>
    <mergeCell ref="C32:D32"/>
  </mergeCells>
  <conditionalFormatting sqref="E45:Q45 E62:N62 E9:Q9">
    <cfRule type="cellIs" dxfId="13" priority="41" operator="equal">
      <formula>"jan."</formula>
    </cfRule>
  </conditionalFormatting>
  <conditionalFormatting sqref="O62:Q62">
    <cfRule type="cellIs" dxfId="12"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64"/>
  <sheetViews>
    <sheetView zoomScaleNormal="100" workbookViewId="0"/>
  </sheetViews>
  <sheetFormatPr defaultRowHeight="12.75" x14ac:dyDescent="0.2"/>
  <cols>
    <col min="1" max="1" width="1" style="132" customWidth="1"/>
    <col min="2" max="2" width="2.5703125" style="449" customWidth="1"/>
    <col min="3" max="3" width="2.42578125" style="132" customWidth="1"/>
    <col min="4" max="4" width="28.42578125" style="132" customWidth="1"/>
    <col min="5" max="5" width="6.85546875" style="132" customWidth="1"/>
    <col min="6" max="6" width="6.140625" style="132" customWidth="1"/>
    <col min="7" max="7" width="6.85546875" style="132" customWidth="1"/>
    <col min="8" max="8" width="7.85546875" style="132" customWidth="1"/>
    <col min="9" max="9" width="6.140625" style="132" customWidth="1"/>
    <col min="10" max="10" width="6.7109375" style="132" customWidth="1"/>
    <col min="11" max="11" width="6.42578125" style="132" customWidth="1"/>
    <col min="12" max="12" width="6.140625" style="132" customWidth="1"/>
    <col min="13" max="14" width="6" style="132" customWidth="1"/>
    <col min="15" max="15" width="2.5703125" style="944" customWidth="1"/>
    <col min="16" max="16" width="1" style="944" customWidth="1"/>
    <col min="17" max="16384" width="9.140625" style="132"/>
  </cols>
  <sheetData>
    <row r="1" spans="1:16" ht="13.5" customHeight="1" x14ac:dyDescent="0.2">
      <c r="A1" s="131"/>
      <c r="B1" s="1563" t="s">
        <v>487</v>
      </c>
      <c r="C1" s="1563"/>
      <c r="D1" s="1563"/>
      <c r="E1" s="1563"/>
      <c r="F1" s="450"/>
      <c r="G1" s="450"/>
      <c r="H1" s="450"/>
      <c r="I1" s="450"/>
      <c r="J1" s="450"/>
      <c r="K1" s="450"/>
      <c r="L1" s="450"/>
      <c r="M1" s="450"/>
      <c r="N1" s="450"/>
      <c r="O1" s="450"/>
      <c r="P1" s="450"/>
    </row>
    <row r="2" spans="1:16" ht="6" customHeight="1" x14ac:dyDescent="0.2">
      <c r="A2" s="131"/>
      <c r="B2" s="1564"/>
      <c r="C2" s="1564"/>
      <c r="D2" s="1564"/>
      <c r="E2" s="1293"/>
      <c r="F2" s="1293"/>
      <c r="G2" s="1564"/>
      <c r="H2" s="1564"/>
      <c r="I2" s="1564"/>
      <c r="J2" s="1564"/>
      <c r="K2" s="1564"/>
      <c r="L2" s="1564"/>
      <c r="M2" s="1564"/>
      <c r="N2" s="1293"/>
      <c r="O2" s="451"/>
      <c r="P2" s="1178"/>
    </row>
    <row r="3" spans="1:16" ht="10.5" customHeight="1" thickBot="1" x14ac:dyDescent="0.25">
      <c r="A3" s="131"/>
      <c r="B3" s="399"/>
      <c r="C3" s="133"/>
      <c r="D3" s="133"/>
      <c r="E3" s="133"/>
      <c r="F3" s="133"/>
      <c r="G3" s="133"/>
      <c r="H3" s="133"/>
      <c r="I3" s="133"/>
      <c r="J3" s="133"/>
      <c r="K3" s="133"/>
      <c r="L3" s="133"/>
      <c r="M3" s="133"/>
      <c r="N3" s="564" t="s">
        <v>73</v>
      </c>
      <c r="O3" s="452"/>
      <c r="P3" s="1178"/>
    </row>
    <row r="4" spans="1:16" ht="13.5" customHeight="1" thickBot="1" x14ac:dyDescent="0.25">
      <c r="A4" s="131"/>
      <c r="B4" s="399"/>
      <c r="C4" s="1552" t="s">
        <v>512</v>
      </c>
      <c r="D4" s="1553"/>
      <c r="E4" s="1553"/>
      <c r="F4" s="1553"/>
      <c r="G4" s="1553"/>
      <c r="H4" s="1553"/>
      <c r="I4" s="1553"/>
      <c r="J4" s="1553"/>
      <c r="K4" s="1553"/>
      <c r="L4" s="1553"/>
      <c r="M4" s="1553"/>
      <c r="N4" s="1554"/>
      <c r="O4" s="452"/>
      <c r="P4" s="1178"/>
    </row>
    <row r="5" spans="1:16" ht="4.5" customHeight="1" x14ac:dyDescent="0.2">
      <c r="A5" s="131"/>
      <c r="B5" s="399"/>
      <c r="C5" s="1565" t="s">
        <v>78</v>
      </c>
      <c r="D5" s="1565"/>
      <c r="E5" s="399"/>
      <c r="F5" s="399"/>
      <c r="G5" s="399"/>
      <c r="H5" s="399"/>
      <c r="I5" s="399"/>
      <c r="J5" s="399"/>
      <c r="K5" s="399"/>
      <c r="L5" s="399"/>
      <c r="M5" s="399"/>
      <c r="N5" s="399"/>
      <c r="O5" s="452"/>
      <c r="P5" s="1178"/>
    </row>
    <row r="6" spans="1:16" ht="13.5" customHeight="1" x14ac:dyDescent="0.2">
      <c r="A6" s="131"/>
      <c r="B6" s="399"/>
      <c r="C6" s="1566"/>
      <c r="D6" s="1566"/>
      <c r="E6" s="1560">
        <v>2011</v>
      </c>
      <c r="F6" s="1560"/>
      <c r="G6" s="1560">
        <v>2012</v>
      </c>
      <c r="H6" s="1560"/>
      <c r="I6" s="1560">
        <v>2013</v>
      </c>
      <c r="J6" s="1560"/>
      <c r="K6" s="1560">
        <v>2014</v>
      </c>
      <c r="L6" s="1560"/>
      <c r="M6" s="1560">
        <v>2015</v>
      </c>
      <c r="N6" s="1560"/>
      <c r="O6" s="452"/>
      <c r="P6" s="1178"/>
    </row>
    <row r="7" spans="1:16" ht="4.5" customHeight="1" x14ac:dyDescent="0.2">
      <c r="A7" s="131"/>
      <c r="B7" s="399"/>
      <c r="C7" s="1335"/>
      <c r="D7" s="1335"/>
      <c r="E7" s="1294"/>
      <c r="F7" s="1294"/>
      <c r="G7" s="1561"/>
      <c r="H7" s="1561"/>
      <c r="I7" s="1561"/>
      <c r="J7" s="1561"/>
      <c r="K7" s="399"/>
      <c r="L7" s="399"/>
      <c r="M7" s="399"/>
      <c r="N7" s="399"/>
      <c r="O7" s="452"/>
      <c r="P7" s="1178"/>
    </row>
    <row r="8" spans="1:16" s="137" customFormat="1" ht="13.5" customHeight="1" x14ac:dyDescent="0.2">
      <c r="A8" s="135"/>
      <c r="B8" s="1185"/>
      <c r="C8" s="1562" t="s">
        <v>513</v>
      </c>
      <c r="D8" s="1562"/>
      <c r="E8" s="1558">
        <v>209182.99999998396</v>
      </c>
      <c r="F8" s="1558"/>
      <c r="G8" s="1558">
        <v>193611</v>
      </c>
      <c r="H8" s="1558"/>
      <c r="I8" s="1558">
        <v>195577.99999998178</v>
      </c>
      <c r="J8" s="1558"/>
      <c r="K8" s="1558">
        <v>203548.00000000937</v>
      </c>
      <c r="L8" s="1558"/>
      <c r="M8" s="1558">
        <v>208456.70000001372</v>
      </c>
      <c r="N8" s="1558"/>
      <c r="O8" s="1186"/>
      <c r="P8" s="1187"/>
    </row>
    <row r="9" spans="1:16" s="137" customFormat="1" ht="12.75" customHeight="1" x14ac:dyDescent="0.2">
      <c r="A9" s="135"/>
      <c r="B9" s="1185"/>
      <c r="C9" s="1282"/>
      <c r="D9" s="1283" t="s">
        <v>519</v>
      </c>
      <c r="E9" s="1559">
        <v>208986.99999998402</v>
      </c>
      <c r="F9" s="1559"/>
      <c r="G9" s="1559">
        <v>193436</v>
      </c>
      <c r="H9" s="1559"/>
      <c r="I9" s="1559">
        <v>195417.99999998178</v>
      </c>
      <c r="J9" s="1559"/>
      <c r="K9" s="1559">
        <v>203388.00000000937</v>
      </c>
      <c r="L9" s="1559"/>
      <c r="M9" s="1559">
        <v>208295.70000001372</v>
      </c>
      <c r="N9" s="1559"/>
      <c r="O9" s="1186"/>
      <c r="P9" s="1187"/>
    </row>
    <row r="10" spans="1:16" s="137" customFormat="1" ht="12.75" customHeight="1" x14ac:dyDescent="0.2">
      <c r="A10" s="135"/>
      <c r="B10" s="1185"/>
      <c r="C10" s="1282"/>
      <c r="D10" s="1283" t="s">
        <v>516</v>
      </c>
      <c r="E10" s="1559">
        <v>196</v>
      </c>
      <c r="F10" s="1559"/>
      <c r="G10" s="1559">
        <v>175</v>
      </c>
      <c r="H10" s="1559"/>
      <c r="I10" s="1559">
        <v>160</v>
      </c>
      <c r="J10" s="1559"/>
      <c r="K10" s="1559">
        <v>160</v>
      </c>
      <c r="L10" s="1559"/>
      <c r="M10" s="1559">
        <v>161</v>
      </c>
      <c r="N10" s="1559"/>
      <c r="O10" s="1186"/>
      <c r="P10" s="1187"/>
    </row>
    <row r="11" spans="1:16" s="137" customFormat="1" ht="23.25" customHeight="1" x14ac:dyDescent="0.2">
      <c r="A11" s="135"/>
      <c r="B11" s="1185"/>
      <c r="C11" s="1557" t="s">
        <v>514</v>
      </c>
      <c r="D11" s="1557"/>
      <c r="E11" s="1558">
        <v>145212.00000000137</v>
      </c>
      <c r="F11" s="1558"/>
      <c r="G11" s="1558">
        <v>132844.00000000911</v>
      </c>
      <c r="H11" s="1558"/>
      <c r="I11" s="1558">
        <v>130531.99999998602</v>
      </c>
      <c r="J11" s="1558"/>
      <c r="K11" s="1558">
        <v>137344.99999999226</v>
      </c>
      <c r="L11" s="1558"/>
      <c r="M11" s="1558">
        <v>142030.80000001396</v>
      </c>
      <c r="N11" s="1558"/>
      <c r="O11" s="1186"/>
      <c r="P11" s="1187"/>
    </row>
    <row r="12" spans="1:16" s="137" customFormat="1" ht="16.5" customHeight="1" thickBot="1" x14ac:dyDescent="0.25">
      <c r="A12" s="135"/>
      <c r="B12" s="1185"/>
      <c r="C12" s="1557" t="s">
        <v>515</v>
      </c>
      <c r="D12" s="1557"/>
      <c r="E12" s="1558">
        <v>5632280.1093796296</v>
      </c>
      <c r="F12" s="1558"/>
      <c r="G12" s="1558">
        <v>5161343</v>
      </c>
      <c r="H12" s="1558"/>
      <c r="I12" s="1558">
        <v>4986266</v>
      </c>
      <c r="J12" s="1558"/>
      <c r="K12" s="1558">
        <v>5324131</v>
      </c>
      <c r="L12" s="1558"/>
      <c r="M12" s="1558">
        <v>5459744</v>
      </c>
      <c r="N12" s="1558"/>
      <c r="O12" s="1186"/>
      <c r="P12" s="1187"/>
    </row>
    <row r="13" spans="1:16" ht="0.75" hidden="1" customHeight="1" thickBot="1" x14ac:dyDescent="0.25">
      <c r="A13" s="131"/>
      <c r="B13" s="133"/>
      <c r="C13" s="133"/>
      <c r="D13" s="133"/>
      <c r="E13" s="133"/>
      <c r="F13" s="133"/>
      <c r="G13" s="133"/>
      <c r="H13" s="133"/>
      <c r="I13" s="133"/>
      <c r="J13" s="133"/>
      <c r="K13" s="133"/>
      <c r="L13" s="133"/>
      <c r="M13" s="133"/>
      <c r="N13" s="564"/>
      <c r="O13" s="452"/>
      <c r="P13" s="1178"/>
    </row>
    <row r="14" spans="1:16" s="137" customFormat="1" ht="13.5" customHeight="1" thickBot="1" x14ac:dyDescent="0.25">
      <c r="A14" s="135"/>
      <c r="B14" s="136"/>
      <c r="C14" s="1552" t="s">
        <v>536</v>
      </c>
      <c r="D14" s="1553"/>
      <c r="E14" s="1553"/>
      <c r="F14" s="1553"/>
      <c r="G14" s="1553"/>
      <c r="H14" s="1553"/>
      <c r="I14" s="1553"/>
      <c r="J14" s="1553"/>
      <c r="K14" s="1553"/>
      <c r="L14" s="1553"/>
      <c r="M14" s="1553"/>
      <c r="N14" s="1554"/>
      <c r="O14" s="452"/>
      <c r="P14" s="1178"/>
    </row>
    <row r="15" spans="1:16" ht="3" customHeight="1" x14ac:dyDescent="0.2">
      <c r="A15" s="131"/>
      <c r="B15" s="133"/>
      <c r="C15" s="1555" t="s">
        <v>78</v>
      </c>
      <c r="D15" s="1555"/>
      <c r="E15" s="402"/>
      <c r="F15" s="402"/>
      <c r="G15" s="402"/>
      <c r="H15" s="402"/>
      <c r="I15" s="402"/>
      <c r="J15" s="402"/>
      <c r="K15" s="402"/>
      <c r="L15" s="402"/>
      <c r="M15" s="402"/>
      <c r="N15" s="402"/>
      <c r="O15" s="452"/>
      <c r="P15" s="1178"/>
    </row>
    <row r="16" spans="1:16" ht="10.5" customHeight="1" x14ac:dyDescent="0.2">
      <c r="A16" s="131"/>
      <c r="B16" s="133"/>
      <c r="C16" s="1555"/>
      <c r="D16" s="1555"/>
      <c r="E16" s="1284"/>
      <c r="G16" s="1556">
        <v>2015</v>
      </c>
      <c r="H16" s="1556"/>
      <c r="I16" s="1556"/>
      <c r="J16" s="1556"/>
      <c r="K16" s="1556"/>
      <c r="L16" s="1556"/>
      <c r="M16" s="1556"/>
      <c r="N16" s="1556"/>
      <c r="O16" s="1179"/>
      <c r="P16" s="1180"/>
    </row>
    <row r="17" spans="1:16" ht="33.75" customHeight="1" x14ac:dyDescent="0.2">
      <c r="A17" s="131"/>
      <c r="B17" s="133"/>
      <c r="C17" s="1284"/>
      <c r="D17" s="1284"/>
      <c r="E17" s="1284"/>
      <c r="F17" s="1285"/>
      <c r="G17" s="1286" t="s">
        <v>68</v>
      </c>
      <c r="H17" s="1295" t="s">
        <v>537</v>
      </c>
      <c r="I17" s="1295" t="s">
        <v>538</v>
      </c>
      <c r="J17" s="1295" t="s">
        <v>539</v>
      </c>
      <c r="K17" s="1295" t="s">
        <v>540</v>
      </c>
      <c r="L17" s="1295" t="s">
        <v>541</v>
      </c>
      <c r="M17" s="1295" t="s">
        <v>542</v>
      </c>
      <c r="N17" s="1295" t="s">
        <v>543</v>
      </c>
      <c r="O17" s="1179"/>
      <c r="P17" s="1180"/>
    </row>
    <row r="18" spans="1:16" s="1155" customFormat="1" x14ac:dyDescent="0.2">
      <c r="A18" s="1153"/>
      <c r="B18" s="1154"/>
      <c r="C18" s="1484" t="s">
        <v>68</v>
      </c>
      <c r="D18" s="1484"/>
      <c r="E18" s="1188"/>
      <c r="F18" s="1188"/>
      <c r="G18" s="1336">
        <v>208295.70000001372</v>
      </c>
      <c r="H18" s="1336">
        <v>66264.900000001056</v>
      </c>
      <c r="I18" s="1336">
        <v>20243.699999999975</v>
      </c>
      <c r="J18" s="1336">
        <v>36318.5999999989</v>
      </c>
      <c r="K18" s="1336">
        <v>22894.000000000302</v>
      </c>
      <c r="L18" s="1336">
        <v>16598.600000000028</v>
      </c>
      <c r="M18" s="1336">
        <v>30402.69999999808</v>
      </c>
      <c r="N18" s="1336">
        <v>15573.199999999943</v>
      </c>
      <c r="O18" s="1181"/>
    </row>
    <row r="19" spans="1:16" ht="21" customHeight="1" x14ac:dyDescent="0.2">
      <c r="A19" s="131"/>
      <c r="B19" s="133"/>
      <c r="C19" s="1337">
        <v>11</v>
      </c>
      <c r="D19" s="1549" t="s">
        <v>544</v>
      </c>
      <c r="E19" s="1549"/>
      <c r="F19" s="1549"/>
      <c r="G19" s="1338">
        <v>180.6</v>
      </c>
      <c r="H19" s="1338">
        <v>53.099999999999994</v>
      </c>
      <c r="I19" s="1338">
        <v>11.5</v>
      </c>
      <c r="J19" s="1338">
        <v>22</v>
      </c>
      <c r="K19" s="1338">
        <v>24.2</v>
      </c>
      <c r="L19" s="1338">
        <v>17.8</v>
      </c>
      <c r="M19" s="1338">
        <v>31.6</v>
      </c>
      <c r="N19" s="1338">
        <v>20.399999999999999</v>
      </c>
      <c r="O19" s="1179"/>
      <c r="P19" s="1180"/>
    </row>
    <row r="20" spans="1:16" s="1344" customFormat="1" ht="11.25" customHeight="1" x14ac:dyDescent="0.2">
      <c r="A20" s="1339"/>
      <c r="B20" s="1340"/>
      <c r="C20" s="1337">
        <v>12</v>
      </c>
      <c r="D20" s="1549" t="s">
        <v>545</v>
      </c>
      <c r="E20" s="1549"/>
      <c r="F20" s="1549"/>
      <c r="G20" s="1341">
        <v>261.90000000000003</v>
      </c>
      <c r="H20" s="1341">
        <v>127.5</v>
      </c>
      <c r="I20" s="1341">
        <v>18.899999999999999</v>
      </c>
      <c r="J20" s="1341">
        <v>36.6</v>
      </c>
      <c r="K20" s="1341">
        <v>34.700000000000003</v>
      </c>
      <c r="L20" s="1341">
        <v>9.1999999999999993</v>
      </c>
      <c r="M20" s="1341">
        <v>14</v>
      </c>
      <c r="N20" s="1341">
        <v>21</v>
      </c>
      <c r="O20" s="1342"/>
      <c r="P20" s="1343"/>
    </row>
    <row r="21" spans="1:16" s="1344" customFormat="1" ht="11.25" customHeight="1" x14ac:dyDescent="0.2">
      <c r="A21" s="1339"/>
      <c r="B21" s="1340"/>
      <c r="C21" s="1337">
        <v>13</v>
      </c>
      <c r="D21" s="1549" t="s">
        <v>546</v>
      </c>
      <c r="E21" s="1549"/>
      <c r="F21" s="1549"/>
      <c r="G21" s="1341">
        <v>2557.3999999999942</v>
      </c>
      <c r="H21" s="1341">
        <v>881.59999999999991</v>
      </c>
      <c r="I21" s="1341">
        <v>160.69999999999999</v>
      </c>
      <c r="J21" s="1341">
        <v>350.6</v>
      </c>
      <c r="K21" s="1341">
        <v>290.5</v>
      </c>
      <c r="L21" s="1341">
        <v>241.3</v>
      </c>
      <c r="M21" s="1341">
        <v>441.90000000000043</v>
      </c>
      <c r="N21" s="1341">
        <v>190.8</v>
      </c>
      <c r="O21" s="1342"/>
      <c r="P21" s="1343"/>
    </row>
    <row r="22" spans="1:16" s="1344" customFormat="1" ht="11.25" customHeight="1" x14ac:dyDescent="0.2">
      <c r="A22" s="1339"/>
      <c r="B22" s="1340"/>
      <c r="C22" s="1337">
        <v>14</v>
      </c>
      <c r="D22" s="1549" t="s">
        <v>547</v>
      </c>
      <c r="E22" s="1549"/>
      <c r="F22" s="1549"/>
      <c r="G22" s="1341">
        <v>2334.8999999999992</v>
      </c>
      <c r="H22" s="1341">
        <v>857.09999999999968</v>
      </c>
      <c r="I22" s="1341">
        <v>120.30000000000001</v>
      </c>
      <c r="J22" s="1341">
        <v>294.19999999999987</v>
      </c>
      <c r="K22" s="1341">
        <v>223.60000000000002</v>
      </c>
      <c r="L22" s="1341">
        <v>259.10000000000008</v>
      </c>
      <c r="M22" s="1341">
        <v>381.60000000000019</v>
      </c>
      <c r="N22" s="1341">
        <v>199</v>
      </c>
      <c r="O22" s="1342"/>
      <c r="P22" s="1343"/>
    </row>
    <row r="23" spans="1:16" s="1344" customFormat="1" ht="21" customHeight="1" x14ac:dyDescent="0.2">
      <c r="A23" s="1339"/>
      <c r="B23" s="1340"/>
      <c r="C23" s="1337">
        <v>21</v>
      </c>
      <c r="D23" s="1549" t="s">
        <v>548</v>
      </c>
      <c r="E23" s="1549"/>
      <c r="F23" s="1549"/>
      <c r="G23" s="1341">
        <v>993.2</v>
      </c>
      <c r="H23" s="1341">
        <v>513.90000000000032</v>
      </c>
      <c r="I23" s="1341">
        <v>61.000000000000007</v>
      </c>
      <c r="J23" s="1341">
        <v>134.30000000000001</v>
      </c>
      <c r="K23" s="1341">
        <v>77</v>
      </c>
      <c r="L23" s="1341">
        <v>39.1</v>
      </c>
      <c r="M23" s="1341">
        <v>140.5</v>
      </c>
      <c r="N23" s="1341">
        <v>27.4</v>
      </c>
      <c r="O23" s="1342"/>
      <c r="P23" s="1343"/>
    </row>
    <row r="24" spans="1:16" s="1344" customFormat="1" ht="11.25" customHeight="1" x14ac:dyDescent="0.2">
      <c r="A24" s="1339"/>
      <c r="B24" s="1340"/>
      <c r="C24" s="1337">
        <v>22</v>
      </c>
      <c r="D24" s="1549" t="s">
        <v>549</v>
      </c>
      <c r="E24" s="1549"/>
      <c r="F24" s="1549"/>
      <c r="G24" s="1341">
        <v>4677.8000000000056</v>
      </c>
      <c r="H24" s="1341">
        <v>3378.0000000000168</v>
      </c>
      <c r="I24" s="1341">
        <v>183.50000000000009</v>
      </c>
      <c r="J24" s="1341">
        <v>329.80000000000013</v>
      </c>
      <c r="K24" s="1341">
        <v>196.2</v>
      </c>
      <c r="L24" s="1341">
        <v>128.19999999999999</v>
      </c>
      <c r="M24" s="1341">
        <v>296.60000000000002</v>
      </c>
      <c r="N24" s="1341">
        <v>165.50000000000003</v>
      </c>
      <c r="O24" s="1342"/>
      <c r="P24" s="1343"/>
    </row>
    <row r="25" spans="1:16" s="1344" customFormat="1" ht="11.25" customHeight="1" x14ac:dyDescent="0.2">
      <c r="A25" s="1339"/>
      <c r="B25" s="1340"/>
      <c r="C25" s="1337">
        <v>23</v>
      </c>
      <c r="D25" s="1549" t="s">
        <v>550</v>
      </c>
      <c r="E25" s="1549"/>
      <c r="F25" s="1549"/>
      <c r="G25" s="1341">
        <v>1046.8000000000002</v>
      </c>
      <c r="H25" s="1341">
        <v>508.60000000000008</v>
      </c>
      <c r="I25" s="1341">
        <v>94.4</v>
      </c>
      <c r="J25" s="1341">
        <v>146.4</v>
      </c>
      <c r="K25" s="1341">
        <v>56.7</v>
      </c>
      <c r="L25" s="1341">
        <v>83.8</v>
      </c>
      <c r="M25" s="1341">
        <v>96.9</v>
      </c>
      <c r="N25" s="1341">
        <v>60</v>
      </c>
      <c r="O25" s="1342"/>
      <c r="P25" s="1343"/>
    </row>
    <row r="26" spans="1:16" s="1344" customFormat="1" ht="20.25" customHeight="1" x14ac:dyDescent="0.2">
      <c r="A26" s="1339"/>
      <c r="B26" s="1340"/>
      <c r="C26" s="1337">
        <v>24</v>
      </c>
      <c r="D26" s="1549" t="s">
        <v>551</v>
      </c>
      <c r="E26" s="1549"/>
      <c r="F26" s="1549"/>
      <c r="G26" s="1341">
        <v>338.09999999999991</v>
      </c>
      <c r="H26" s="1341">
        <v>155.30000000000001</v>
      </c>
      <c r="I26" s="1341">
        <v>46.4</v>
      </c>
      <c r="J26" s="1341">
        <v>43.4</v>
      </c>
      <c r="K26" s="1341">
        <v>18.3</v>
      </c>
      <c r="L26" s="1341">
        <v>18.3</v>
      </c>
      <c r="M26" s="1341">
        <v>31.3</v>
      </c>
      <c r="N26" s="1341">
        <v>25.1</v>
      </c>
      <c r="O26" s="1342"/>
      <c r="P26" s="1343"/>
    </row>
    <row r="27" spans="1:16" s="1344" customFormat="1" ht="11.25" customHeight="1" x14ac:dyDescent="0.2">
      <c r="A27" s="1339"/>
      <c r="B27" s="1340"/>
      <c r="C27" s="1337">
        <v>25</v>
      </c>
      <c r="D27" s="1549" t="s">
        <v>552</v>
      </c>
      <c r="E27" s="1549"/>
      <c r="F27" s="1549"/>
      <c r="G27" s="1341">
        <v>67.2</v>
      </c>
      <c r="H27" s="1341">
        <v>21</v>
      </c>
      <c r="I27" s="1341">
        <v>8.6</v>
      </c>
      <c r="J27" s="1341">
        <v>16.8</v>
      </c>
      <c r="K27" s="1341">
        <v>0</v>
      </c>
      <c r="L27" s="1341">
        <v>0</v>
      </c>
      <c r="M27" s="1341">
        <v>12.8</v>
      </c>
      <c r="N27" s="1341">
        <v>8</v>
      </c>
      <c r="O27" s="1342"/>
      <c r="P27" s="1343"/>
    </row>
    <row r="28" spans="1:16" s="1344" customFormat="1" ht="11.25" customHeight="1" x14ac:dyDescent="0.2">
      <c r="A28" s="1339"/>
      <c r="B28" s="1340"/>
      <c r="C28" s="1337">
        <v>26</v>
      </c>
      <c r="D28" s="1549" t="s">
        <v>553</v>
      </c>
      <c r="E28" s="1549"/>
      <c r="F28" s="1549"/>
      <c r="G28" s="1341">
        <v>380.90000000000009</v>
      </c>
      <c r="H28" s="1341">
        <v>175.6</v>
      </c>
      <c r="I28" s="1341">
        <v>44</v>
      </c>
      <c r="J28" s="1341">
        <v>41.900000000000006</v>
      </c>
      <c r="K28" s="1341">
        <v>28.300000000000004</v>
      </c>
      <c r="L28" s="1341">
        <v>13.5</v>
      </c>
      <c r="M28" s="1341">
        <v>47.400000000000006</v>
      </c>
      <c r="N28" s="1341">
        <v>30.2</v>
      </c>
      <c r="O28" s="1342"/>
      <c r="P28" s="1343"/>
    </row>
    <row r="29" spans="1:16" s="1344" customFormat="1" ht="11.25" customHeight="1" x14ac:dyDescent="0.2">
      <c r="A29" s="1339"/>
      <c r="B29" s="1340"/>
      <c r="C29" s="1337">
        <v>31</v>
      </c>
      <c r="D29" s="1549" t="s">
        <v>554</v>
      </c>
      <c r="E29" s="1549"/>
      <c r="F29" s="1549"/>
      <c r="G29" s="1341">
        <v>5822.600000000034</v>
      </c>
      <c r="H29" s="1341">
        <v>2177.4000000000005</v>
      </c>
      <c r="I29" s="1341">
        <v>692.00000000000023</v>
      </c>
      <c r="J29" s="1341">
        <v>745.00000000000125</v>
      </c>
      <c r="K29" s="1341">
        <v>530.60000000000025</v>
      </c>
      <c r="L29" s="1341">
        <v>392.70000000000016</v>
      </c>
      <c r="M29" s="1341">
        <v>758.00000000000057</v>
      </c>
      <c r="N29" s="1341">
        <v>526.90000000000009</v>
      </c>
      <c r="O29" s="1342"/>
      <c r="P29" s="1343"/>
    </row>
    <row r="30" spans="1:16" s="1344" customFormat="1" ht="11.25" customHeight="1" x14ac:dyDescent="0.2">
      <c r="A30" s="1339"/>
      <c r="B30" s="1340"/>
      <c r="C30" s="1337">
        <v>32</v>
      </c>
      <c r="D30" s="1549" t="s">
        <v>555</v>
      </c>
      <c r="E30" s="1549"/>
      <c r="F30" s="1549"/>
      <c r="G30" s="1341">
        <v>862.49999999999977</v>
      </c>
      <c r="H30" s="1341">
        <v>481.3</v>
      </c>
      <c r="I30" s="1341">
        <v>56.8</v>
      </c>
      <c r="J30" s="1341">
        <v>64.8</v>
      </c>
      <c r="K30" s="1341">
        <v>58.1</v>
      </c>
      <c r="L30" s="1341">
        <v>64.800000000000011</v>
      </c>
      <c r="M30" s="1341">
        <v>74.3</v>
      </c>
      <c r="N30" s="1341">
        <v>62.4</v>
      </c>
      <c r="O30" s="1342"/>
      <c r="P30" s="1343"/>
    </row>
    <row r="31" spans="1:16" s="1344" customFormat="1" ht="19.5" customHeight="1" x14ac:dyDescent="0.2">
      <c r="A31" s="1339"/>
      <c r="B31" s="1340"/>
      <c r="C31" s="1337">
        <v>33</v>
      </c>
      <c r="D31" s="1549" t="s">
        <v>556</v>
      </c>
      <c r="E31" s="1549"/>
      <c r="F31" s="1549"/>
      <c r="G31" s="1341">
        <v>1411.899999999999</v>
      </c>
      <c r="H31" s="1341">
        <v>619.29999999999984</v>
      </c>
      <c r="I31" s="1341">
        <v>147.70000000000002</v>
      </c>
      <c r="J31" s="1341">
        <v>170.1</v>
      </c>
      <c r="K31" s="1341">
        <v>156.10000000000002</v>
      </c>
      <c r="L31" s="1341">
        <v>74.3</v>
      </c>
      <c r="M31" s="1341">
        <v>150.4</v>
      </c>
      <c r="N31" s="1341">
        <v>94.000000000000014</v>
      </c>
      <c r="O31" s="1342"/>
      <c r="P31" s="1343"/>
    </row>
    <row r="32" spans="1:16" s="1344" customFormat="1" ht="19.5" customHeight="1" x14ac:dyDescent="0.2">
      <c r="A32" s="1339"/>
      <c r="B32" s="1340"/>
      <c r="C32" s="1337">
        <v>34</v>
      </c>
      <c r="D32" s="1549" t="s">
        <v>557</v>
      </c>
      <c r="E32" s="1549"/>
      <c r="F32" s="1549"/>
      <c r="G32" s="1341">
        <v>1368.2999999999977</v>
      </c>
      <c r="H32" s="1341">
        <v>811.59999999999866</v>
      </c>
      <c r="I32" s="1341">
        <v>71.900000000000006</v>
      </c>
      <c r="J32" s="1341">
        <v>121.1</v>
      </c>
      <c r="K32" s="1341">
        <v>75.599999999999994</v>
      </c>
      <c r="L32" s="1341">
        <v>50</v>
      </c>
      <c r="M32" s="1341">
        <v>127.1</v>
      </c>
      <c r="N32" s="1341">
        <v>111</v>
      </c>
      <c r="O32" s="1342"/>
      <c r="P32" s="1343"/>
    </row>
    <row r="33" spans="1:16" s="1344" customFormat="1" ht="11.25" customHeight="1" x14ac:dyDescent="0.2">
      <c r="A33" s="1339"/>
      <c r="B33" s="1340"/>
      <c r="C33" s="1337">
        <v>35</v>
      </c>
      <c r="D33" s="1549" t="s">
        <v>558</v>
      </c>
      <c r="E33" s="1549"/>
      <c r="F33" s="1549"/>
      <c r="G33" s="1341">
        <v>478.60000000000014</v>
      </c>
      <c r="H33" s="1341">
        <v>175.1</v>
      </c>
      <c r="I33" s="1341">
        <v>75.400000000000006</v>
      </c>
      <c r="J33" s="1341">
        <v>45.6</v>
      </c>
      <c r="K33" s="1341">
        <v>41.9</v>
      </c>
      <c r="L33" s="1341">
        <v>36</v>
      </c>
      <c r="M33" s="1341">
        <v>49.9</v>
      </c>
      <c r="N33" s="1341">
        <v>54.7</v>
      </c>
      <c r="O33" s="1342"/>
      <c r="P33" s="1343"/>
    </row>
    <row r="34" spans="1:16" s="1344" customFormat="1" ht="19.5" customHeight="1" x14ac:dyDescent="0.2">
      <c r="A34" s="1339"/>
      <c r="B34" s="1340"/>
      <c r="C34" s="1337">
        <v>41</v>
      </c>
      <c r="D34" s="1549" t="s">
        <v>559</v>
      </c>
      <c r="E34" s="1549"/>
      <c r="F34" s="1549"/>
      <c r="G34" s="1341">
        <v>3859.4999999999973</v>
      </c>
      <c r="H34" s="1341">
        <v>1473.5999999999992</v>
      </c>
      <c r="I34" s="1341">
        <v>352.89999999999992</v>
      </c>
      <c r="J34" s="1341">
        <v>482.90000000000009</v>
      </c>
      <c r="K34" s="1341">
        <v>359.90000000000009</v>
      </c>
      <c r="L34" s="1341">
        <v>315.7</v>
      </c>
      <c r="M34" s="1341">
        <v>578.00000000000045</v>
      </c>
      <c r="N34" s="1341">
        <v>296.5</v>
      </c>
      <c r="O34" s="1342"/>
      <c r="P34" s="1343"/>
    </row>
    <row r="35" spans="1:16" s="1344" customFormat="1" ht="11.25" customHeight="1" x14ac:dyDescent="0.2">
      <c r="A35" s="1339"/>
      <c r="B35" s="1340"/>
      <c r="C35" s="1337">
        <v>42</v>
      </c>
      <c r="D35" s="1549" t="s">
        <v>560</v>
      </c>
      <c r="E35" s="1549"/>
      <c r="F35" s="1549"/>
      <c r="G35" s="1341">
        <v>742.00000000000011</v>
      </c>
      <c r="H35" s="1341">
        <v>317.70000000000005</v>
      </c>
      <c r="I35" s="1341">
        <v>84.600000000000009</v>
      </c>
      <c r="J35" s="1341">
        <v>103.3</v>
      </c>
      <c r="K35" s="1341">
        <v>37.400000000000006</v>
      </c>
      <c r="L35" s="1341">
        <v>39</v>
      </c>
      <c r="M35" s="1341">
        <v>140.69999999999999</v>
      </c>
      <c r="N35" s="1341">
        <v>19.3</v>
      </c>
      <c r="O35" s="1342"/>
      <c r="P35" s="1343"/>
    </row>
    <row r="36" spans="1:16" s="1344" customFormat="1" ht="21" customHeight="1" x14ac:dyDescent="0.2">
      <c r="A36" s="1339"/>
      <c r="B36" s="1340"/>
      <c r="C36" s="1337">
        <v>43</v>
      </c>
      <c r="D36" s="1549" t="s">
        <v>561</v>
      </c>
      <c r="E36" s="1549"/>
      <c r="F36" s="1549"/>
      <c r="G36" s="1341">
        <v>4871.8000000000084</v>
      </c>
      <c r="H36" s="1341">
        <v>1333.1</v>
      </c>
      <c r="I36" s="1341">
        <v>585.29999999999984</v>
      </c>
      <c r="J36" s="1341">
        <v>858.30000000000109</v>
      </c>
      <c r="K36" s="1341">
        <v>557.70000000000016</v>
      </c>
      <c r="L36" s="1341">
        <v>437.20000000000033</v>
      </c>
      <c r="M36" s="1341">
        <v>766.50000000000045</v>
      </c>
      <c r="N36" s="1341">
        <v>333.70000000000005</v>
      </c>
      <c r="O36" s="1342"/>
      <c r="P36" s="1343"/>
    </row>
    <row r="37" spans="1:16" s="1344" customFormat="1" ht="11.25" customHeight="1" x14ac:dyDescent="0.2">
      <c r="A37" s="1339"/>
      <c r="B37" s="1340"/>
      <c r="C37" s="1337">
        <v>44</v>
      </c>
      <c r="D37" s="1549" t="s">
        <v>562</v>
      </c>
      <c r="E37" s="1549"/>
      <c r="F37" s="1549"/>
      <c r="G37" s="1341">
        <v>996.20000000000039</v>
      </c>
      <c r="H37" s="1341">
        <v>512.8000000000003</v>
      </c>
      <c r="I37" s="1341">
        <v>46.7</v>
      </c>
      <c r="J37" s="1341">
        <v>138.80000000000001</v>
      </c>
      <c r="K37" s="1341">
        <v>71.900000000000006</v>
      </c>
      <c r="L37" s="1341">
        <v>34.700000000000003</v>
      </c>
      <c r="M37" s="1341">
        <v>114.3</v>
      </c>
      <c r="N37" s="1341">
        <v>77</v>
      </c>
      <c r="O37" s="1342"/>
      <c r="P37" s="1343"/>
    </row>
    <row r="38" spans="1:16" s="1344" customFormat="1" ht="11.25" customHeight="1" x14ac:dyDescent="0.2">
      <c r="A38" s="1339"/>
      <c r="B38" s="1340"/>
      <c r="C38" s="1337">
        <v>51</v>
      </c>
      <c r="D38" s="1549" t="s">
        <v>563</v>
      </c>
      <c r="E38" s="1549"/>
      <c r="F38" s="1549"/>
      <c r="G38" s="1341">
        <v>9027.5000000000564</v>
      </c>
      <c r="H38" s="1341">
        <v>2633.3000000000038</v>
      </c>
      <c r="I38" s="1341">
        <v>908.89999999999964</v>
      </c>
      <c r="J38" s="1341">
        <v>1871.3999999999935</v>
      </c>
      <c r="K38" s="1341">
        <v>1198.700000000001</v>
      </c>
      <c r="L38" s="1341">
        <v>640.00000000000045</v>
      </c>
      <c r="M38" s="1341">
        <v>1152.099999999999</v>
      </c>
      <c r="N38" s="1341">
        <v>623.1</v>
      </c>
      <c r="O38" s="1342"/>
      <c r="P38" s="1343"/>
    </row>
    <row r="39" spans="1:16" s="1344" customFormat="1" ht="11.25" customHeight="1" x14ac:dyDescent="0.2">
      <c r="A39" s="1339"/>
      <c r="B39" s="1340"/>
      <c r="C39" s="1337">
        <v>52</v>
      </c>
      <c r="D39" s="1549" t="s">
        <v>564</v>
      </c>
      <c r="E39" s="1549"/>
      <c r="F39" s="1549"/>
      <c r="G39" s="1341">
        <v>13407.100000000049</v>
      </c>
      <c r="H39" s="1341">
        <v>4344.5000000000082</v>
      </c>
      <c r="I39" s="1341">
        <v>1385.9000000000008</v>
      </c>
      <c r="J39" s="1341">
        <v>2597.5999999999908</v>
      </c>
      <c r="K39" s="1341">
        <v>1377.6000000000017</v>
      </c>
      <c r="L39" s="1341">
        <v>1030.5999999999999</v>
      </c>
      <c r="M39" s="1341">
        <v>1945.1999999999916</v>
      </c>
      <c r="N39" s="1341">
        <v>725.7000000000005</v>
      </c>
      <c r="O39" s="1342"/>
      <c r="P39" s="1343"/>
    </row>
    <row r="40" spans="1:16" s="1344" customFormat="1" ht="11.25" customHeight="1" x14ac:dyDescent="0.2">
      <c r="A40" s="1339"/>
      <c r="B40" s="1340"/>
      <c r="C40" s="1337">
        <v>53</v>
      </c>
      <c r="D40" s="1549" t="s">
        <v>565</v>
      </c>
      <c r="E40" s="1549"/>
      <c r="F40" s="1549"/>
      <c r="G40" s="1341">
        <v>8837.4000000000324</v>
      </c>
      <c r="H40" s="1341">
        <v>2988.7000000000053</v>
      </c>
      <c r="I40" s="1341">
        <v>840.79999999999939</v>
      </c>
      <c r="J40" s="1341">
        <v>1474.7999999999975</v>
      </c>
      <c r="K40" s="1341">
        <v>881.69999999999982</v>
      </c>
      <c r="L40" s="1341">
        <v>726.10000000000036</v>
      </c>
      <c r="M40" s="1341">
        <v>1376.9999999999973</v>
      </c>
      <c r="N40" s="1341">
        <v>548.30000000000007</v>
      </c>
      <c r="O40" s="1342"/>
      <c r="P40" s="1343"/>
    </row>
    <row r="41" spans="1:16" s="1344" customFormat="1" ht="11.25" customHeight="1" x14ac:dyDescent="0.2">
      <c r="A41" s="1339"/>
      <c r="B41" s="1340"/>
      <c r="C41" s="1337">
        <v>54</v>
      </c>
      <c r="D41" s="1549" t="s">
        <v>566</v>
      </c>
      <c r="E41" s="1549"/>
      <c r="F41" s="1549"/>
      <c r="G41" s="1341">
        <v>3112.4999999999973</v>
      </c>
      <c r="H41" s="1341">
        <v>1704.7999999999972</v>
      </c>
      <c r="I41" s="1341">
        <v>168</v>
      </c>
      <c r="J41" s="1341">
        <v>261</v>
      </c>
      <c r="K41" s="1341">
        <v>216.00000000000003</v>
      </c>
      <c r="L41" s="1341">
        <v>190.19999999999993</v>
      </c>
      <c r="M41" s="1341">
        <v>337.10000000000019</v>
      </c>
      <c r="N41" s="1341">
        <v>235.4</v>
      </c>
      <c r="O41" s="1342"/>
      <c r="P41" s="1343"/>
    </row>
    <row r="42" spans="1:16" s="1344" customFormat="1" ht="20.25" customHeight="1" x14ac:dyDescent="0.2">
      <c r="A42" s="1339"/>
      <c r="B42" s="1340"/>
      <c r="C42" s="1337">
        <v>61</v>
      </c>
      <c r="D42" s="1549" t="s">
        <v>567</v>
      </c>
      <c r="E42" s="1549"/>
      <c r="F42" s="1549"/>
      <c r="G42" s="1341">
        <v>6697.4000000000178</v>
      </c>
      <c r="H42" s="1341">
        <v>1586.9000000000008</v>
      </c>
      <c r="I42" s="1341">
        <v>533.50000000000011</v>
      </c>
      <c r="J42" s="1341">
        <v>1163.1000000000015</v>
      </c>
      <c r="K42" s="1341">
        <v>837.5000000000008</v>
      </c>
      <c r="L42" s="1341">
        <v>655.40000000000043</v>
      </c>
      <c r="M42" s="1341">
        <v>1325.699999999998</v>
      </c>
      <c r="N42" s="1341">
        <v>595.30000000000018</v>
      </c>
      <c r="O42" s="1342"/>
      <c r="P42" s="1343"/>
    </row>
    <row r="43" spans="1:16" s="1344" customFormat="1" ht="20.25" customHeight="1" x14ac:dyDescent="0.2">
      <c r="A43" s="1339"/>
      <c r="B43" s="1340"/>
      <c r="C43" s="1337">
        <v>62</v>
      </c>
      <c r="D43" s="1549" t="s">
        <v>568</v>
      </c>
      <c r="E43" s="1549"/>
      <c r="F43" s="1549"/>
      <c r="G43" s="1341">
        <v>2578.2999999999984</v>
      </c>
      <c r="H43" s="1341">
        <v>581.4</v>
      </c>
      <c r="I43" s="1341">
        <v>177.2</v>
      </c>
      <c r="J43" s="1341">
        <v>561.90000000000009</v>
      </c>
      <c r="K43" s="1341">
        <v>303.59999999999991</v>
      </c>
      <c r="L43" s="1341">
        <v>284.40000000000003</v>
      </c>
      <c r="M43" s="1341">
        <v>418.90000000000009</v>
      </c>
      <c r="N43" s="1341">
        <v>250.89999999999998</v>
      </c>
      <c r="O43" s="1342"/>
      <c r="P43" s="1343"/>
    </row>
    <row r="44" spans="1:16" s="1344" customFormat="1" ht="19.5" customHeight="1" x14ac:dyDescent="0.2">
      <c r="A44" s="1339"/>
      <c r="B44" s="1340"/>
      <c r="C44" s="1337">
        <v>63</v>
      </c>
      <c r="D44" s="1549" t="s">
        <v>569</v>
      </c>
      <c r="E44" s="1549"/>
      <c r="F44" s="1549"/>
      <c r="G44" s="1341">
        <v>10.7</v>
      </c>
      <c r="H44" s="1341">
        <v>0</v>
      </c>
      <c r="I44" s="1341">
        <v>6.2</v>
      </c>
      <c r="J44" s="1341">
        <v>4.5</v>
      </c>
      <c r="K44" s="1341">
        <v>0</v>
      </c>
      <c r="L44" s="1341">
        <v>0</v>
      </c>
      <c r="M44" s="1341">
        <v>0</v>
      </c>
      <c r="N44" s="1341">
        <v>0</v>
      </c>
      <c r="O44" s="1342"/>
      <c r="P44" s="1343"/>
    </row>
    <row r="45" spans="1:16" s="1344" customFormat="1" ht="11.25" customHeight="1" x14ac:dyDescent="0.2">
      <c r="A45" s="1339"/>
      <c r="B45" s="1340"/>
      <c r="C45" s="1337">
        <v>71</v>
      </c>
      <c r="D45" s="1549" t="s">
        <v>570</v>
      </c>
      <c r="E45" s="1549"/>
      <c r="F45" s="1549"/>
      <c r="G45" s="1341">
        <v>21934.699999999815</v>
      </c>
      <c r="H45" s="1341">
        <v>5227.8000000000184</v>
      </c>
      <c r="I45" s="1341">
        <v>1958.499999999998</v>
      </c>
      <c r="J45" s="1341">
        <v>3865.1999999999771</v>
      </c>
      <c r="K45" s="1341">
        <v>2573.0999999999967</v>
      </c>
      <c r="L45" s="1341">
        <v>2155.5999999999945</v>
      </c>
      <c r="M45" s="1341">
        <v>3883.6999999999957</v>
      </c>
      <c r="N45" s="1341">
        <v>2270.8000000000015</v>
      </c>
      <c r="O45" s="1342"/>
      <c r="P45" s="1343"/>
    </row>
    <row r="46" spans="1:16" s="1344" customFormat="1" ht="11.25" customHeight="1" x14ac:dyDescent="0.2">
      <c r="A46" s="1339"/>
      <c r="B46" s="1340"/>
      <c r="C46" s="1337">
        <v>72</v>
      </c>
      <c r="D46" s="1549" t="s">
        <v>571</v>
      </c>
      <c r="E46" s="1549"/>
      <c r="F46" s="1549"/>
      <c r="G46" s="1341">
        <v>22033.399999999754</v>
      </c>
      <c r="H46" s="1341">
        <v>7594.200000000058</v>
      </c>
      <c r="I46" s="1341">
        <v>2923.7999999999938</v>
      </c>
      <c r="J46" s="1341">
        <v>3870.6999999999757</v>
      </c>
      <c r="K46" s="1341">
        <v>2406.9999999999982</v>
      </c>
      <c r="L46" s="1341">
        <v>1461.0999999999967</v>
      </c>
      <c r="M46" s="1341">
        <v>2451.8999999999937</v>
      </c>
      <c r="N46" s="1341">
        <v>1324.6999999999994</v>
      </c>
      <c r="O46" s="1342"/>
      <c r="P46" s="1343"/>
    </row>
    <row r="47" spans="1:16" s="1344" customFormat="1" ht="20.25" customHeight="1" x14ac:dyDescent="0.2">
      <c r="A47" s="1339"/>
      <c r="B47" s="1340"/>
      <c r="C47" s="1337">
        <v>73</v>
      </c>
      <c r="D47" s="1549" t="s">
        <v>572</v>
      </c>
      <c r="E47" s="1549"/>
      <c r="F47" s="1549"/>
      <c r="G47" s="1341">
        <v>1381.0000000000005</v>
      </c>
      <c r="H47" s="1341">
        <v>376.3</v>
      </c>
      <c r="I47" s="1341">
        <v>127.00000000000001</v>
      </c>
      <c r="J47" s="1341">
        <v>299.89999999999992</v>
      </c>
      <c r="K47" s="1341">
        <v>170.9</v>
      </c>
      <c r="L47" s="1341">
        <v>154.69999999999999</v>
      </c>
      <c r="M47" s="1341">
        <v>181.2</v>
      </c>
      <c r="N47" s="1341">
        <v>71</v>
      </c>
      <c r="O47" s="1342"/>
      <c r="P47" s="1343"/>
    </row>
    <row r="48" spans="1:16" s="1344" customFormat="1" ht="11.25" customHeight="1" x14ac:dyDescent="0.2">
      <c r="A48" s="1339"/>
      <c r="B48" s="1340"/>
      <c r="C48" s="1337">
        <v>74</v>
      </c>
      <c r="D48" s="1549" t="s">
        <v>573</v>
      </c>
      <c r="E48" s="1549"/>
      <c r="F48" s="1549"/>
      <c r="G48" s="1341">
        <v>4410.3999999999933</v>
      </c>
      <c r="H48" s="1341">
        <v>1385.0000000000009</v>
      </c>
      <c r="I48" s="1341">
        <v>483.8000000000003</v>
      </c>
      <c r="J48" s="1341">
        <v>668.70000000000061</v>
      </c>
      <c r="K48" s="1341">
        <v>406.99999999999989</v>
      </c>
      <c r="L48" s="1341">
        <v>334.7000000000001</v>
      </c>
      <c r="M48" s="1341">
        <v>772.10000000000048</v>
      </c>
      <c r="N48" s="1341">
        <v>359.1</v>
      </c>
      <c r="O48" s="1342"/>
      <c r="P48" s="1343"/>
    </row>
    <row r="49" spans="1:16" s="1344" customFormat="1" ht="19.5" customHeight="1" x14ac:dyDescent="0.2">
      <c r="A49" s="1339"/>
      <c r="B49" s="1340"/>
      <c r="C49" s="1337">
        <v>75</v>
      </c>
      <c r="D49" s="1549" t="s">
        <v>574</v>
      </c>
      <c r="E49" s="1549"/>
      <c r="F49" s="1549"/>
      <c r="G49" s="1341">
        <v>9224.800000000012</v>
      </c>
      <c r="H49" s="1341">
        <v>2461.7000000000039</v>
      </c>
      <c r="I49" s="1341">
        <v>743.00000000000011</v>
      </c>
      <c r="J49" s="1341">
        <v>1975.8000000000009</v>
      </c>
      <c r="K49" s="1341">
        <v>1417.5000000000023</v>
      </c>
      <c r="L49" s="1341">
        <v>778.1</v>
      </c>
      <c r="M49" s="1341">
        <v>1228.8999999999978</v>
      </c>
      <c r="N49" s="1341">
        <v>619.79999999999995</v>
      </c>
      <c r="O49" s="1342"/>
      <c r="P49" s="1343"/>
    </row>
    <row r="50" spans="1:16" s="1344" customFormat="1" ht="11.25" customHeight="1" x14ac:dyDescent="0.2">
      <c r="A50" s="1339"/>
      <c r="B50" s="1340"/>
      <c r="C50" s="1337">
        <v>81</v>
      </c>
      <c r="D50" s="1549" t="s">
        <v>575</v>
      </c>
      <c r="E50" s="1549"/>
      <c r="F50" s="1549"/>
      <c r="G50" s="1341">
        <v>10940.200000000044</v>
      </c>
      <c r="H50" s="1341">
        <v>3217.2000000000039</v>
      </c>
      <c r="I50" s="1341">
        <v>1175.9999999999995</v>
      </c>
      <c r="J50" s="1341">
        <v>2245.3999999999992</v>
      </c>
      <c r="K50" s="1341">
        <v>1194.5000000000016</v>
      </c>
      <c r="L50" s="1341">
        <v>915.4000000000002</v>
      </c>
      <c r="M50" s="1341">
        <v>1536.9999999999968</v>
      </c>
      <c r="N50" s="1341">
        <v>654.69999999999982</v>
      </c>
      <c r="O50" s="1342"/>
      <c r="P50" s="1343"/>
    </row>
    <row r="51" spans="1:16" s="1344" customFormat="1" ht="11.25" customHeight="1" x14ac:dyDescent="0.2">
      <c r="A51" s="1339"/>
      <c r="B51" s="1340"/>
      <c r="C51" s="1337">
        <v>82</v>
      </c>
      <c r="D51" s="1549" t="s">
        <v>576</v>
      </c>
      <c r="E51" s="1549"/>
      <c r="F51" s="1549"/>
      <c r="G51" s="1341">
        <v>886.10000000000059</v>
      </c>
      <c r="H51" s="1341">
        <v>358.30000000000013</v>
      </c>
      <c r="I51" s="1341">
        <v>130.70000000000002</v>
      </c>
      <c r="J51" s="1341">
        <v>148.80000000000001</v>
      </c>
      <c r="K51" s="1341">
        <v>68.8</v>
      </c>
      <c r="L51" s="1341">
        <v>64.7</v>
      </c>
      <c r="M51" s="1341">
        <v>72.3</v>
      </c>
      <c r="N51" s="1341">
        <v>42.5</v>
      </c>
      <c r="O51" s="1342"/>
      <c r="P51" s="1343"/>
    </row>
    <row r="52" spans="1:16" s="1344" customFormat="1" ht="11.25" customHeight="1" x14ac:dyDescent="0.2">
      <c r="A52" s="1339"/>
      <c r="B52" s="1340"/>
      <c r="C52" s="1337">
        <v>83</v>
      </c>
      <c r="D52" s="1549" t="s">
        <v>577</v>
      </c>
      <c r="E52" s="1549"/>
      <c r="F52" s="1549"/>
      <c r="G52" s="1341">
        <v>12105.000000000067</v>
      </c>
      <c r="H52" s="1341">
        <v>3070.8999999999983</v>
      </c>
      <c r="I52" s="1341">
        <v>1144.3999999999999</v>
      </c>
      <c r="J52" s="1341">
        <v>2036.5999999999979</v>
      </c>
      <c r="K52" s="1341">
        <v>1355.9000000000015</v>
      </c>
      <c r="L52" s="1341">
        <v>1035.6000000000006</v>
      </c>
      <c r="M52" s="1341">
        <v>2193.5999999999926</v>
      </c>
      <c r="N52" s="1341">
        <v>1267.9999999999995</v>
      </c>
      <c r="O52" s="1342"/>
      <c r="P52" s="1343"/>
    </row>
    <row r="53" spans="1:16" s="1344" customFormat="1" ht="11.25" customHeight="1" x14ac:dyDescent="0.2">
      <c r="A53" s="1339"/>
      <c r="B53" s="1340"/>
      <c r="C53" s="1337">
        <v>91</v>
      </c>
      <c r="D53" s="1549" t="s">
        <v>578</v>
      </c>
      <c r="E53" s="1549"/>
      <c r="F53" s="1549"/>
      <c r="G53" s="1341">
        <v>9946.7000000000389</v>
      </c>
      <c r="H53" s="1341">
        <v>2857.5000000000027</v>
      </c>
      <c r="I53" s="1341">
        <v>868.20000000000039</v>
      </c>
      <c r="J53" s="1341">
        <v>1818.099999999999</v>
      </c>
      <c r="K53" s="1341">
        <v>1085.7000000000003</v>
      </c>
      <c r="L53" s="1341">
        <v>825.90000000000032</v>
      </c>
      <c r="M53" s="1341">
        <v>1672.599999999996</v>
      </c>
      <c r="N53" s="1341">
        <v>818.6999999999997</v>
      </c>
      <c r="O53" s="1342"/>
      <c r="P53" s="1343"/>
    </row>
    <row r="54" spans="1:16" s="1344" customFormat="1" ht="20.25" customHeight="1" x14ac:dyDescent="0.2">
      <c r="A54" s="1339"/>
      <c r="B54" s="1340"/>
      <c r="C54" s="1337">
        <v>92</v>
      </c>
      <c r="D54" s="1549" t="s">
        <v>579</v>
      </c>
      <c r="E54" s="1549"/>
      <c r="F54" s="1549"/>
      <c r="G54" s="1341">
        <v>460.2</v>
      </c>
      <c r="H54" s="1341">
        <v>141.5</v>
      </c>
      <c r="I54" s="1341">
        <v>35.200000000000003</v>
      </c>
      <c r="J54" s="1341">
        <v>91.8</v>
      </c>
      <c r="K54" s="1341">
        <v>55.000000000000007</v>
      </c>
      <c r="L54" s="1341">
        <v>49.800000000000004</v>
      </c>
      <c r="M54" s="1341">
        <v>64.900000000000006</v>
      </c>
      <c r="N54" s="1341">
        <v>22</v>
      </c>
      <c r="O54" s="1342"/>
      <c r="P54" s="1343"/>
    </row>
    <row r="55" spans="1:16" s="1344" customFormat="1" ht="19.5" customHeight="1" x14ac:dyDescent="0.2">
      <c r="A55" s="1339"/>
      <c r="B55" s="1340"/>
      <c r="C55" s="1337">
        <v>93</v>
      </c>
      <c r="D55" s="1549" t="s">
        <v>580</v>
      </c>
      <c r="E55" s="1549"/>
      <c r="F55" s="1549"/>
      <c r="G55" s="1341">
        <v>11899.100000000066</v>
      </c>
      <c r="H55" s="1341">
        <v>2975.4000000000015</v>
      </c>
      <c r="I55" s="1341">
        <v>1275.8999999999999</v>
      </c>
      <c r="J55" s="1341">
        <v>2440.5999999999935</v>
      </c>
      <c r="K55" s="1341">
        <v>1400.8000000000009</v>
      </c>
      <c r="L55" s="1341">
        <v>1023.1000000000004</v>
      </c>
      <c r="M55" s="1341">
        <v>1776.7999999999922</v>
      </c>
      <c r="N55" s="1341">
        <v>1006.4999999999998</v>
      </c>
      <c r="O55" s="1342"/>
      <c r="P55" s="1343"/>
    </row>
    <row r="56" spans="1:16" s="1344" customFormat="1" ht="11.25" customHeight="1" x14ac:dyDescent="0.2">
      <c r="A56" s="1339"/>
      <c r="B56" s="1340"/>
      <c r="C56" s="1337">
        <v>94</v>
      </c>
      <c r="D56" s="1549" t="s">
        <v>581</v>
      </c>
      <c r="E56" s="1549"/>
      <c r="F56" s="1549"/>
      <c r="G56" s="1341">
        <v>3032.7000000000007</v>
      </c>
      <c r="H56" s="1341">
        <v>751.49999999999955</v>
      </c>
      <c r="I56" s="1341">
        <v>277.50000000000011</v>
      </c>
      <c r="J56" s="1341">
        <v>731.40000000000066</v>
      </c>
      <c r="K56" s="1341">
        <v>486.29999999999967</v>
      </c>
      <c r="L56" s="1341">
        <v>297.5</v>
      </c>
      <c r="M56" s="1341">
        <v>365.50000000000023</v>
      </c>
      <c r="N56" s="1341">
        <v>123.00000000000001</v>
      </c>
      <c r="O56" s="1342"/>
      <c r="P56" s="1343"/>
    </row>
    <row r="57" spans="1:16" s="1344" customFormat="1" ht="11.25" customHeight="1" x14ac:dyDescent="0.2">
      <c r="A57" s="1339"/>
      <c r="B57" s="1340"/>
      <c r="C57" s="1337">
        <v>95</v>
      </c>
      <c r="D57" s="1549" t="s">
        <v>582</v>
      </c>
      <c r="E57" s="1549"/>
      <c r="F57" s="1549"/>
      <c r="G57" s="1341">
        <v>203.3</v>
      </c>
      <c r="H57" s="1341">
        <v>53.800000000000004</v>
      </c>
      <c r="I57" s="1341">
        <v>11.8</v>
      </c>
      <c r="J57" s="1341">
        <v>18.5</v>
      </c>
      <c r="K57" s="1341">
        <v>40.299999999999997</v>
      </c>
      <c r="L57" s="1341">
        <v>12.1</v>
      </c>
      <c r="M57" s="1341">
        <v>42</v>
      </c>
      <c r="N57" s="1341">
        <v>24.800000000000004</v>
      </c>
      <c r="O57" s="1342"/>
      <c r="P57" s="1343"/>
    </row>
    <row r="58" spans="1:16" s="1344" customFormat="1" ht="11.25" customHeight="1" x14ac:dyDescent="0.2">
      <c r="A58" s="1339"/>
      <c r="B58" s="1340"/>
      <c r="C58" s="1337">
        <v>96</v>
      </c>
      <c r="D58" s="1549" t="s">
        <v>583</v>
      </c>
      <c r="E58" s="1549"/>
      <c r="F58" s="1549"/>
      <c r="G58" s="1341">
        <v>6100.5000000000136</v>
      </c>
      <c r="H58" s="1341">
        <v>1744.3999999999987</v>
      </c>
      <c r="I58" s="1341">
        <v>468.09999999999997</v>
      </c>
      <c r="J58" s="1341">
        <v>1100.0000000000005</v>
      </c>
      <c r="K58" s="1341">
        <v>653.40000000000009</v>
      </c>
      <c r="L58" s="1341">
        <v>505.5000000000004</v>
      </c>
      <c r="M58" s="1341">
        <v>1045.9000000000001</v>
      </c>
      <c r="N58" s="1341">
        <v>583.20000000000005</v>
      </c>
      <c r="O58" s="1342"/>
      <c r="P58" s="1343"/>
    </row>
    <row r="59" spans="1:16" s="1344" customFormat="1" ht="11.25" customHeight="1" x14ac:dyDescent="0.2">
      <c r="A59" s="1339"/>
      <c r="B59" s="1340"/>
      <c r="C59" s="1549" t="s">
        <v>520</v>
      </c>
      <c r="D59" s="1549"/>
      <c r="E59" s="1549"/>
      <c r="F59" s="1549"/>
      <c r="G59" s="1341">
        <v>16814.500000000055</v>
      </c>
      <c r="H59" s="1341">
        <v>5636.2000000000107</v>
      </c>
      <c r="I59" s="1341">
        <v>1736.700000000001</v>
      </c>
      <c r="J59" s="1341">
        <v>2926.899999999991</v>
      </c>
      <c r="K59" s="1341">
        <v>1924.0000000000009</v>
      </c>
      <c r="L59" s="1341">
        <v>1203.3999999999985</v>
      </c>
      <c r="M59" s="1341">
        <v>2304.4999999999905</v>
      </c>
      <c r="N59" s="1341">
        <v>1082.7999999999997</v>
      </c>
      <c r="O59" s="1342"/>
      <c r="P59" s="1343"/>
    </row>
    <row r="60" spans="1:16" s="1152" customFormat="1" ht="9.75" customHeight="1" x14ac:dyDescent="0.2">
      <c r="A60" s="1151"/>
      <c r="B60" s="1156"/>
      <c r="C60" s="1550" t="s">
        <v>521</v>
      </c>
      <c r="D60" s="1550"/>
      <c r="E60" s="1550"/>
      <c r="F60" s="1550"/>
      <c r="G60" s="1550"/>
      <c r="H60" s="1550"/>
      <c r="I60" s="1550"/>
      <c r="J60" s="1550"/>
      <c r="K60" s="1550"/>
      <c r="L60" s="1287"/>
      <c r="M60" s="1287"/>
      <c r="N60" s="1288"/>
      <c r="O60" s="1182"/>
      <c r="P60" s="1183"/>
    </row>
    <row r="61" spans="1:16" ht="12" customHeight="1" x14ac:dyDescent="0.2">
      <c r="A61" s="133"/>
      <c r="B61" s="154"/>
      <c r="C61" s="1289" t="s">
        <v>502</v>
      </c>
      <c r="D61" s="147"/>
      <c r="E61" s="147"/>
      <c r="G61" s="1551" t="s">
        <v>522</v>
      </c>
      <c r="H61" s="1551"/>
      <c r="I61" s="1551"/>
      <c r="J61" s="1733" t="s">
        <v>488</v>
      </c>
      <c r="K61" s="1733"/>
      <c r="L61" s="1733"/>
      <c r="M61" s="147"/>
      <c r="N61" s="1145"/>
      <c r="O61" s="1179"/>
      <c r="P61" s="1180"/>
    </row>
    <row r="62" spans="1:16" ht="13.5" customHeight="1" x14ac:dyDescent="0.2">
      <c r="A62" s="131"/>
      <c r="B62" s="133"/>
      <c r="C62" s="133"/>
      <c r="D62" s="133"/>
      <c r="E62" s="133"/>
      <c r="F62" s="133"/>
      <c r="G62" s="133"/>
      <c r="H62" s="133"/>
      <c r="I62" s="133"/>
      <c r="J62" s="133"/>
      <c r="K62" s="1345"/>
      <c r="L62" s="1517">
        <v>43313</v>
      </c>
      <c r="M62" s="1517"/>
      <c r="N62" s="1517"/>
      <c r="O62" s="256">
        <v>17</v>
      </c>
      <c r="P62" s="1184"/>
    </row>
    <row r="64" spans="1:16" ht="4.5" customHeight="1" x14ac:dyDescent="0.2">
      <c r="O64" s="1346"/>
      <c r="P64" s="1346"/>
    </row>
  </sheetData>
  <mergeCells count="89">
    <mergeCell ref="B1:E1"/>
    <mergeCell ref="B2:D2"/>
    <mergeCell ref="G2:M2"/>
    <mergeCell ref="C4:N4"/>
    <mergeCell ref="M6:N6"/>
    <mergeCell ref="G7:H7"/>
    <mergeCell ref="I7:J7"/>
    <mergeCell ref="C8:D8"/>
    <mergeCell ref="E8:F8"/>
    <mergeCell ref="G8:H8"/>
    <mergeCell ref="I8:J8"/>
    <mergeCell ref="K8:L8"/>
    <mergeCell ref="M8:N8"/>
    <mergeCell ref="C5:D6"/>
    <mergeCell ref="E6:F6"/>
    <mergeCell ref="G6:H6"/>
    <mergeCell ref="I6:J6"/>
    <mergeCell ref="K6:L6"/>
    <mergeCell ref="E10:F10"/>
    <mergeCell ref="G10:H10"/>
    <mergeCell ref="I10:J10"/>
    <mergeCell ref="K10:L10"/>
    <mergeCell ref="M10:N10"/>
    <mergeCell ref="E9:F9"/>
    <mergeCell ref="G9:H9"/>
    <mergeCell ref="I9:J9"/>
    <mergeCell ref="K9:L9"/>
    <mergeCell ref="M9:N9"/>
    <mergeCell ref="K12:L12"/>
    <mergeCell ref="M12:N12"/>
    <mergeCell ref="C11:D11"/>
    <mergeCell ref="E11:F11"/>
    <mergeCell ref="G11:H11"/>
    <mergeCell ref="I11:J11"/>
    <mergeCell ref="K11:L11"/>
    <mergeCell ref="M11:N11"/>
    <mergeCell ref="D20:F20"/>
    <mergeCell ref="C12:D12"/>
    <mergeCell ref="E12:F12"/>
    <mergeCell ref="G12:H12"/>
    <mergeCell ref="I12:J12"/>
    <mergeCell ref="C14:N14"/>
    <mergeCell ref="C15:D16"/>
    <mergeCell ref="G16:N16"/>
    <mergeCell ref="C18:D18"/>
    <mergeCell ref="D19:F19"/>
    <mergeCell ref="D32:F32"/>
    <mergeCell ref="D21:F21"/>
    <mergeCell ref="D22:F22"/>
    <mergeCell ref="D23:F23"/>
    <mergeCell ref="D24:F24"/>
    <mergeCell ref="D25:F25"/>
    <mergeCell ref="D26:F26"/>
    <mergeCell ref="D27:F27"/>
    <mergeCell ref="D28:F28"/>
    <mergeCell ref="D29:F29"/>
    <mergeCell ref="D30:F30"/>
    <mergeCell ref="D31:F31"/>
    <mergeCell ref="D44:F44"/>
    <mergeCell ref="D33:F33"/>
    <mergeCell ref="D34:F34"/>
    <mergeCell ref="D35:F35"/>
    <mergeCell ref="D36:F36"/>
    <mergeCell ref="D37:F37"/>
    <mergeCell ref="D38:F38"/>
    <mergeCell ref="D39:F39"/>
    <mergeCell ref="D40:F40"/>
    <mergeCell ref="D41:F41"/>
    <mergeCell ref="D42:F42"/>
    <mergeCell ref="D43:F43"/>
    <mergeCell ref="D56:F56"/>
    <mergeCell ref="D45:F45"/>
    <mergeCell ref="D46:F46"/>
    <mergeCell ref="D47:F47"/>
    <mergeCell ref="D48:F48"/>
    <mergeCell ref="D49:F49"/>
    <mergeCell ref="D50:F50"/>
    <mergeCell ref="D51:F51"/>
    <mergeCell ref="D52:F52"/>
    <mergeCell ref="D53:F53"/>
    <mergeCell ref="D54:F54"/>
    <mergeCell ref="D55:F55"/>
    <mergeCell ref="L62:N62"/>
    <mergeCell ref="D57:F57"/>
    <mergeCell ref="D58:F58"/>
    <mergeCell ref="C59:F59"/>
    <mergeCell ref="C60:K60"/>
    <mergeCell ref="G61:I61"/>
    <mergeCell ref="J61:L61"/>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08" customWidth="1"/>
    <col min="2" max="2" width="2.5703125" style="408" customWidth="1"/>
    <col min="3" max="3" width="2" style="408" customWidth="1"/>
    <col min="4" max="4" width="14" style="408" customWidth="1"/>
    <col min="5" max="10" width="7" style="408" customWidth="1"/>
    <col min="11" max="11" width="8.140625" style="408" customWidth="1"/>
    <col min="12" max="12" width="28.42578125" style="408" customWidth="1"/>
    <col min="13" max="13" width="2.5703125" style="408" customWidth="1"/>
    <col min="14" max="14" width="1" style="408" customWidth="1"/>
    <col min="15" max="29" width="9.140625" style="408"/>
    <col min="30" max="30" width="15.140625" style="408" customWidth="1"/>
    <col min="31" max="34" width="6.42578125" style="408" customWidth="1"/>
    <col min="35" max="36" width="2.140625" style="408" customWidth="1"/>
    <col min="37" max="38" width="6.42578125" style="408" customWidth="1"/>
    <col min="39" max="39" width="15.140625" style="408" customWidth="1"/>
    <col min="40" max="41" width="6.42578125" style="408" customWidth="1"/>
    <col min="42" max="16384" width="9.140625" style="408"/>
  </cols>
  <sheetData>
    <row r="1" spans="1:41" ht="13.5" customHeight="1" x14ac:dyDescent="0.2">
      <c r="A1" s="403"/>
      <c r="B1" s="407"/>
      <c r="C1" s="407"/>
      <c r="D1" s="407"/>
      <c r="E1" s="407"/>
      <c r="F1" s="404"/>
      <c r="G1" s="404"/>
      <c r="H1" s="404"/>
      <c r="I1" s="404"/>
      <c r="J1" s="404"/>
      <c r="K1" s="404"/>
      <c r="L1" s="1567" t="s">
        <v>328</v>
      </c>
      <c r="M1" s="1567"/>
      <c r="N1" s="403"/>
    </row>
    <row r="2" spans="1:41" ht="6" customHeight="1" x14ac:dyDescent="0.2">
      <c r="A2" s="403"/>
      <c r="B2" s="1568"/>
      <c r="C2" s="1569"/>
      <c r="D2" s="1569"/>
      <c r="E2" s="522"/>
      <c r="F2" s="522"/>
      <c r="G2" s="522"/>
      <c r="H2" s="522"/>
      <c r="I2" s="522"/>
      <c r="J2" s="522"/>
      <c r="K2" s="522"/>
      <c r="L2" s="454"/>
      <c r="M2" s="413"/>
      <c r="N2" s="403"/>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row>
    <row r="3" spans="1:41" ht="11.25" customHeight="1" thickBot="1" x14ac:dyDescent="0.25">
      <c r="A3" s="403"/>
      <c r="B3" s="466"/>
      <c r="C3" s="413"/>
      <c r="D3" s="413"/>
      <c r="E3" s="413"/>
      <c r="F3" s="413"/>
      <c r="G3" s="413"/>
      <c r="H3" s="413"/>
      <c r="I3" s="413"/>
      <c r="J3" s="413"/>
      <c r="K3" s="413"/>
      <c r="L3" s="572" t="s">
        <v>73</v>
      </c>
      <c r="M3" s="413"/>
      <c r="N3" s="403"/>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row>
    <row r="4" spans="1:41" s="417" customFormat="1" ht="13.5" customHeight="1" thickBot="1" x14ac:dyDescent="0.25">
      <c r="A4" s="415"/>
      <c r="B4" s="567"/>
      <c r="C4" s="1570" t="s">
        <v>132</v>
      </c>
      <c r="D4" s="1571"/>
      <c r="E4" s="1571"/>
      <c r="F4" s="1571"/>
      <c r="G4" s="1571"/>
      <c r="H4" s="1571"/>
      <c r="I4" s="1571"/>
      <c r="J4" s="1571"/>
      <c r="K4" s="1571"/>
      <c r="L4" s="1572"/>
      <c r="M4" s="413"/>
      <c r="N4" s="415"/>
      <c r="O4" s="622"/>
      <c r="P4" s="622"/>
      <c r="Q4" s="622"/>
      <c r="R4" s="622"/>
      <c r="S4" s="622"/>
      <c r="T4" s="622"/>
      <c r="U4" s="622"/>
      <c r="V4" s="622"/>
      <c r="W4" s="622"/>
      <c r="X4" s="622"/>
      <c r="Y4" s="622"/>
      <c r="Z4" s="622"/>
      <c r="AA4" s="622"/>
      <c r="AB4" s="622"/>
      <c r="AC4" s="622"/>
      <c r="AD4" s="732"/>
      <c r="AE4" s="732"/>
      <c r="AF4" s="732"/>
      <c r="AG4" s="732"/>
      <c r="AH4" s="732"/>
      <c r="AI4" s="732"/>
      <c r="AJ4" s="732"/>
      <c r="AK4" s="732"/>
      <c r="AL4" s="732"/>
      <c r="AM4" s="732"/>
      <c r="AN4" s="732"/>
      <c r="AO4" s="732"/>
    </row>
    <row r="5" spans="1:41" s="738" customFormat="1" x14ac:dyDescent="0.2">
      <c r="B5" s="739"/>
      <c r="C5" s="1525" t="s">
        <v>133</v>
      </c>
      <c r="D5" s="1525"/>
      <c r="E5" s="576"/>
      <c r="F5" s="505"/>
      <c r="G5" s="505"/>
      <c r="H5" s="505"/>
      <c r="I5" s="505"/>
      <c r="J5" s="505"/>
      <c r="K5" s="505"/>
      <c r="L5" s="455"/>
      <c r="M5" s="455"/>
      <c r="N5" s="742"/>
      <c r="O5" s="740"/>
      <c r="P5" s="740"/>
      <c r="Q5" s="740"/>
      <c r="R5" s="740"/>
      <c r="S5" s="740"/>
      <c r="T5" s="740"/>
      <c r="U5" s="740"/>
      <c r="V5" s="740"/>
      <c r="W5" s="740"/>
      <c r="X5" s="740"/>
      <c r="Y5" s="740"/>
      <c r="Z5" s="740"/>
      <c r="AA5" s="740"/>
      <c r="AB5" s="740"/>
      <c r="AC5" s="740"/>
      <c r="AD5" s="741"/>
      <c r="AE5" s="741"/>
      <c r="AF5" s="741"/>
      <c r="AG5" s="741"/>
      <c r="AH5" s="741"/>
      <c r="AI5" s="741"/>
      <c r="AJ5" s="741"/>
      <c r="AK5" s="741"/>
      <c r="AL5" s="741"/>
      <c r="AM5" s="741"/>
      <c r="AO5" s="741"/>
    </row>
    <row r="6" spans="1:41" ht="13.5" customHeight="1" x14ac:dyDescent="0.2">
      <c r="A6" s="403"/>
      <c r="B6" s="466"/>
      <c r="C6" s="1525"/>
      <c r="D6" s="1525"/>
      <c r="E6" s="1575">
        <v>2018</v>
      </c>
      <c r="F6" s="1575"/>
      <c r="G6" s="1575"/>
      <c r="H6" s="1575"/>
      <c r="I6" s="1575"/>
      <c r="J6" s="1575"/>
      <c r="K6" s="1573" t="str">
        <f xml:space="preserve"> CONCATENATE("valor médio de ",J7,F6)</f>
        <v>valor médio de jul.</v>
      </c>
      <c r="L6" s="505"/>
      <c r="M6" s="455"/>
      <c r="N6" s="571"/>
      <c r="O6" s="465"/>
      <c r="P6" s="465"/>
      <c r="Q6" s="465"/>
      <c r="R6" s="465"/>
      <c r="S6" s="465"/>
      <c r="T6" s="465"/>
      <c r="U6" s="465"/>
      <c r="V6" s="465"/>
      <c r="W6" s="465"/>
      <c r="X6" s="465"/>
      <c r="Y6" s="465"/>
      <c r="Z6" s="465"/>
      <c r="AA6" s="465"/>
      <c r="AB6" s="465"/>
      <c r="AC6" s="465"/>
      <c r="AD6" s="733"/>
      <c r="AE6" s="745" t="s">
        <v>341</v>
      </c>
      <c r="AF6" s="745"/>
      <c r="AG6" s="745" t="s">
        <v>342</v>
      </c>
      <c r="AH6" s="745"/>
      <c r="AI6" s="733"/>
      <c r="AJ6" s="733"/>
      <c r="AK6" s="733"/>
      <c r="AL6" s="733"/>
      <c r="AM6" s="733"/>
      <c r="AN6" s="746" t="str">
        <f>VLOOKUP(AI8,AJ8:AK9,2,FALSE)</f>
        <v>família</v>
      </c>
      <c r="AO6" s="745"/>
    </row>
    <row r="7" spans="1:41" ht="14.25" customHeight="1" x14ac:dyDescent="0.2">
      <c r="A7" s="403"/>
      <c r="B7" s="466"/>
      <c r="C7" s="443"/>
      <c r="D7" s="443"/>
      <c r="E7" s="1189" t="s">
        <v>104</v>
      </c>
      <c r="F7" s="1018" t="s">
        <v>103</v>
      </c>
      <c r="G7" s="1018" t="s">
        <v>102</v>
      </c>
      <c r="H7" s="1018" t="s">
        <v>101</v>
      </c>
      <c r="I7" s="1018" t="s">
        <v>100</v>
      </c>
      <c r="J7" s="1018" t="s">
        <v>99</v>
      </c>
      <c r="K7" s="1574" t="e">
        <f xml:space="preserve"> CONCATENATE("valor médio de ",#REF!,#REF!)</f>
        <v>#REF!</v>
      </c>
      <c r="L7" s="455"/>
      <c r="M7" s="503"/>
      <c r="N7" s="571"/>
      <c r="O7" s="465"/>
      <c r="P7" s="465"/>
      <c r="Q7" s="465"/>
      <c r="R7" s="465"/>
      <c r="S7" s="465"/>
      <c r="T7" s="465"/>
      <c r="U7" s="465"/>
      <c r="V7" s="465"/>
      <c r="W7" s="465"/>
      <c r="X7" s="465"/>
      <c r="Y7" s="465"/>
      <c r="Z7" s="465"/>
      <c r="AA7" s="465"/>
      <c r="AB7" s="465"/>
      <c r="AC7" s="465"/>
      <c r="AD7" s="733"/>
      <c r="AE7" s="734" t="s">
        <v>343</v>
      </c>
      <c r="AF7" s="733" t="s">
        <v>68</v>
      </c>
      <c r="AG7" s="734" t="s">
        <v>343</v>
      </c>
      <c r="AH7" s="733" t="s">
        <v>68</v>
      </c>
      <c r="AI7" s="735"/>
      <c r="AJ7" s="733"/>
      <c r="AK7" s="733"/>
      <c r="AL7" s="733"/>
      <c r="AM7" s="733"/>
      <c r="AN7" s="734" t="s">
        <v>343</v>
      </c>
      <c r="AO7" s="733" t="s">
        <v>68</v>
      </c>
    </row>
    <row r="8" spans="1:41" s="674" customFormat="1" x14ac:dyDescent="0.2">
      <c r="A8" s="670"/>
      <c r="B8" s="671"/>
      <c r="C8" s="672" t="s">
        <v>68</v>
      </c>
      <c r="D8" s="673"/>
      <c r="E8" s="380">
        <v>101290</v>
      </c>
      <c r="F8" s="380">
        <v>101553</v>
      </c>
      <c r="G8" s="380">
        <v>102254</v>
      </c>
      <c r="H8" s="380">
        <v>102651</v>
      </c>
      <c r="I8" s="380">
        <v>102128</v>
      </c>
      <c r="J8" s="380">
        <v>101758</v>
      </c>
      <c r="K8" s="747">
        <v>257.95999999999998</v>
      </c>
      <c r="L8" s="675"/>
      <c r="M8" s="676"/>
      <c r="N8" s="670"/>
      <c r="O8" s="781"/>
      <c r="P8" s="780"/>
      <c r="Q8" s="781"/>
      <c r="R8" s="781"/>
      <c r="S8" s="677"/>
      <c r="T8" s="677"/>
      <c r="U8" s="677"/>
      <c r="V8" s="677"/>
      <c r="W8" s="677"/>
      <c r="X8" s="677"/>
      <c r="Y8" s="677"/>
      <c r="Z8" s="677"/>
      <c r="AA8" s="677"/>
      <c r="AB8" s="677"/>
      <c r="AC8" s="677"/>
      <c r="AD8" s="732" t="str">
        <f>+C9</f>
        <v>Aveiro</v>
      </c>
      <c r="AE8" s="736">
        <f>+K9</f>
        <v>258.78537410926401</v>
      </c>
      <c r="AF8" s="736">
        <f>+$K$8</f>
        <v>257.95999999999998</v>
      </c>
      <c r="AG8" s="736">
        <f>+K46</f>
        <v>123.524537981859</v>
      </c>
      <c r="AH8" s="736">
        <f t="shared" ref="AH8:AH27" si="0">+$K$45</f>
        <v>114.82176368363901</v>
      </c>
      <c r="AI8" s="732">
        <v>1</v>
      </c>
      <c r="AJ8" s="732">
        <v>1</v>
      </c>
      <c r="AK8" s="732" t="s">
        <v>341</v>
      </c>
      <c r="AL8" s="732"/>
      <c r="AM8" s="732" t="str">
        <f>+AD8</f>
        <v>Aveiro</v>
      </c>
      <c r="AN8" s="737">
        <f>INDEX($AD$7:$AH$27,MATCH($AM8,$AD$7:$AD$27,0),MATCH(AN$7,$AD$7:$AH$7,0)+2*($AI$8-1))</f>
        <v>258.78537410926401</v>
      </c>
      <c r="AO8" s="737">
        <f>INDEX($AD$7:$AH$27,MATCH($AM8,$AD$7:$AD$27,0),MATCH(AO$7,$AD$7:$AH$7,0)+2*($AI$8-1))</f>
        <v>257.95999999999998</v>
      </c>
    </row>
    <row r="9" spans="1:41" x14ac:dyDescent="0.2">
      <c r="A9" s="403"/>
      <c r="B9" s="466"/>
      <c r="C9" s="95" t="s">
        <v>62</v>
      </c>
      <c r="D9" s="411"/>
      <c r="E9" s="332">
        <v>5004</v>
      </c>
      <c r="F9" s="332">
        <v>5068</v>
      </c>
      <c r="G9" s="332">
        <v>5053</v>
      </c>
      <c r="H9" s="332">
        <v>5076</v>
      </c>
      <c r="I9" s="332">
        <v>5077</v>
      </c>
      <c r="J9" s="332">
        <v>5054</v>
      </c>
      <c r="K9" s="748">
        <v>258.78537410926401</v>
      </c>
      <c r="L9" s="455"/>
      <c r="M9" s="503"/>
      <c r="N9" s="403"/>
      <c r="O9" s="465"/>
      <c r="P9" s="465"/>
      <c r="Q9" s="465"/>
      <c r="R9" s="465"/>
      <c r="S9" s="465"/>
      <c r="T9" s="465"/>
      <c r="U9" s="465"/>
      <c r="V9" s="465"/>
      <c r="W9" s="465"/>
      <c r="X9" s="465"/>
      <c r="Y9" s="465"/>
      <c r="Z9" s="465"/>
      <c r="AA9" s="465"/>
      <c r="AB9" s="465"/>
      <c r="AC9" s="465"/>
      <c r="AD9" s="732" t="str">
        <f t="shared" ref="AD9:AD26" si="1">+C10</f>
        <v>Beja</v>
      </c>
      <c r="AE9" s="736">
        <f t="shared" ref="AE9:AE26" si="2">+K10</f>
        <v>323.96514501160101</v>
      </c>
      <c r="AF9" s="736">
        <f t="shared" ref="AF9:AF27" si="3">+$K$8</f>
        <v>257.95999999999998</v>
      </c>
      <c r="AG9" s="736">
        <f t="shared" ref="AG9:AG26" si="4">+K47</f>
        <v>114.89732771034799</v>
      </c>
      <c r="AH9" s="736">
        <f t="shared" si="0"/>
        <v>114.82176368363901</v>
      </c>
      <c r="AI9" s="733"/>
      <c r="AJ9" s="733">
        <v>2</v>
      </c>
      <c r="AK9" s="733" t="s">
        <v>342</v>
      </c>
      <c r="AL9" s="733"/>
      <c r="AM9" s="732" t="str">
        <f t="shared" ref="AM9:AM27" si="5">+AD9</f>
        <v>Beja</v>
      </c>
      <c r="AN9" s="737">
        <f t="shared" ref="AN9:AO27" si="6">INDEX($AD$7:$AH$27,MATCH($AM9,$AD$7:$AD$27,0),MATCH(AN$7,$AD$7:$AH$7,0)+2*($AI$8-1))</f>
        <v>323.96514501160101</v>
      </c>
      <c r="AO9" s="737">
        <f t="shared" si="6"/>
        <v>257.95999999999998</v>
      </c>
    </row>
    <row r="10" spans="1:41" x14ac:dyDescent="0.2">
      <c r="A10" s="403"/>
      <c r="B10" s="466"/>
      <c r="C10" s="95" t="s">
        <v>55</v>
      </c>
      <c r="D10" s="411"/>
      <c r="E10" s="332">
        <v>1680</v>
      </c>
      <c r="F10" s="332">
        <v>1701</v>
      </c>
      <c r="G10" s="332">
        <v>1723</v>
      </c>
      <c r="H10" s="332">
        <v>1757</v>
      </c>
      <c r="I10" s="332">
        <v>1720</v>
      </c>
      <c r="J10" s="332">
        <v>1724</v>
      </c>
      <c r="K10" s="748">
        <v>323.96514501160101</v>
      </c>
      <c r="L10" s="455"/>
      <c r="M10" s="503"/>
      <c r="N10" s="403"/>
      <c r="O10" s="465"/>
      <c r="P10" s="465"/>
      <c r="Q10" s="465"/>
      <c r="R10" s="465"/>
      <c r="S10" s="465"/>
      <c r="T10" s="465"/>
      <c r="U10" s="465"/>
      <c r="V10" s="465"/>
      <c r="W10" s="465"/>
      <c r="X10" s="465"/>
      <c r="Y10" s="465"/>
      <c r="Z10" s="465"/>
      <c r="AA10" s="465"/>
      <c r="AB10" s="465"/>
      <c r="AC10" s="465"/>
      <c r="AD10" s="732" t="str">
        <f t="shared" si="1"/>
        <v>Braga</v>
      </c>
      <c r="AE10" s="736">
        <f t="shared" si="2"/>
        <v>248.16884464555099</v>
      </c>
      <c r="AF10" s="736">
        <f t="shared" si="3"/>
        <v>257.95999999999998</v>
      </c>
      <c r="AG10" s="736">
        <f t="shared" si="4"/>
        <v>121.231906867079</v>
      </c>
      <c r="AH10" s="736">
        <f t="shared" si="0"/>
        <v>114.82176368363901</v>
      </c>
      <c r="AI10" s="733"/>
      <c r="AJ10" s="733"/>
      <c r="AK10" s="733"/>
      <c r="AL10" s="733"/>
      <c r="AM10" s="732" t="str">
        <f t="shared" si="5"/>
        <v>Braga</v>
      </c>
      <c r="AN10" s="737">
        <f t="shared" si="6"/>
        <v>248.16884464555099</v>
      </c>
      <c r="AO10" s="737">
        <f t="shared" si="6"/>
        <v>257.95999999999998</v>
      </c>
    </row>
    <row r="11" spans="1:41" x14ac:dyDescent="0.2">
      <c r="A11" s="403"/>
      <c r="B11" s="466"/>
      <c r="C11" s="95" t="s">
        <v>64</v>
      </c>
      <c r="D11" s="411"/>
      <c r="E11" s="332">
        <v>3253</v>
      </c>
      <c r="F11" s="332">
        <v>3299</v>
      </c>
      <c r="G11" s="332">
        <v>3345</v>
      </c>
      <c r="H11" s="332">
        <v>3381</v>
      </c>
      <c r="I11" s="332">
        <v>3323</v>
      </c>
      <c r="J11" s="332">
        <v>3317</v>
      </c>
      <c r="K11" s="748">
        <v>248.16884464555099</v>
      </c>
      <c r="L11" s="455"/>
      <c r="M11" s="503"/>
      <c r="N11" s="403"/>
      <c r="O11" s="465"/>
      <c r="P11" s="465"/>
      <c r="Q11" s="465"/>
      <c r="R11" s="465"/>
      <c r="S11" s="465"/>
      <c r="T11" s="465"/>
      <c r="U11" s="465"/>
      <c r="V11" s="465"/>
      <c r="W11" s="465"/>
      <c r="X11" s="465"/>
      <c r="Y11" s="465"/>
      <c r="Z11" s="465"/>
      <c r="AA11" s="465"/>
      <c r="AB11" s="465"/>
      <c r="AC11" s="465"/>
      <c r="AD11" s="732" t="str">
        <f t="shared" si="1"/>
        <v>Bragança</v>
      </c>
      <c r="AE11" s="736">
        <f t="shared" si="2"/>
        <v>279.93356858846897</v>
      </c>
      <c r="AF11" s="736">
        <f t="shared" si="3"/>
        <v>257.95999999999998</v>
      </c>
      <c r="AG11" s="736">
        <f t="shared" si="4"/>
        <v>120.605211991435</v>
      </c>
      <c r="AH11" s="736">
        <f t="shared" si="0"/>
        <v>114.82176368363901</v>
      </c>
      <c r="AI11" s="733"/>
      <c r="AJ11" s="733"/>
      <c r="AK11" s="733"/>
      <c r="AL11" s="733"/>
      <c r="AM11" s="732" t="str">
        <f t="shared" si="5"/>
        <v>Bragança</v>
      </c>
      <c r="AN11" s="737">
        <f t="shared" si="6"/>
        <v>279.93356858846897</v>
      </c>
      <c r="AO11" s="737">
        <f t="shared" si="6"/>
        <v>257.95999999999998</v>
      </c>
    </row>
    <row r="12" spans="1:41" x14ac:dyDescent="0.2">
      <c r="A12" s="403"/>
      <c r="B12" s="466"/>
      <c r="C12" s="95" t="s">
        <v>66</v>
      </c>
      <c r="D12" s="411"/>
      <c r="E12" s="332">
        <v>991</v>
      </c>
      <c r="F12" s="332">
        <v>972</v>
      </c>
      <c r="G12" s="332">
        <v>988</v>
      </c>
      <c r="H12" s="332">
        <v>1007</v>
      </c>
      <c r="I12" s="332">
        <v>1012</v>
      </c>
      <c r="J12" s="332">
        <v>1006</v>
      </c>
      <c r="K12" s="748">
        <v>279.93356858846897</v>
      </c>
      <c r="L12" s="455"/>
      <c r="M12" s="503"/>
      <c r="N12" s="403"/>
      <c r="AD12" s="732" t="str">
        <f t="shared" si="1"/>
        <v>Castelo Branco</v>
      </c>
      <c r="AE12" s="736">
        <f t="shared" si="2"/>
        <v>249.14676969697001</v>
      </c>
      <c r="AF12" s="736">
        <f t="shared" si="3"/>
        <v>257.95999999999998</v>
      </c>
      <c r="AG12" s="736">
        <f t="shared" si="4"/>
        <v>115.637741209564</v>
      </c>
      <c r="AH12" s="736">
        <f t="shared" si="0"/>
        <v>114.82176368363901</v>
      </c>
      <c r="AI12" s="735"/>
      <c r="AJ12" s="735"/>
      <c r="AK12" s="735"/>
      <c r="AL12" s="735"/>
      <c r="AM12" s="732" t="str">
        <f t="shared" si="5"/>
        <v>Castelo Branco</v>
      </c>
      <c r="AN12" s="737">
        <f t="shared" si="6"/>
        <v>249.14676969697001</v>
      </c>
      <c r="AO12" s="737">
        <f t="shared" si="6"/>
        <v>257.95999999999998</v>
      </c>
    </row>
    <row r="13" spans="1:41" x14ac:dyDescent="0.2">
      <c r="A13" s="403"/>
      <c r="B13" s="466"/>
      <c r="C13" s="95" t="s">
        <v>75</v>
      </c>
      <c r="D13" s="411"/>
      <c r="E13" s="332">
        <v>1720</v>
      </c>
      <c r="F13" s="332">
        <v>1737</v>
      </c>
      <c r="G13" s="332">
        <v>1744</v>
      </c>
      <c r="H13" s="332">
        <v>1749</v>
      </c>
      <c r="I13" s="332">
        <v>1686</v>
      </c>
      <c r="J13" s="332">
        <v>1652</v>
      </c>
      <c r="K13" s="748">
        <v>249.14676969697001</v>
      </c>
      <c r="L13" s="455"/>
      <c r="M13" s="503"/>
      <c r="N13" s="403"/>
      <c r="AD13" s="732" t="str">
        <f t="shared" si="1"/>
        <v>Coimbra</v>
      </c>
      <c r="AE13" s="736">
        <f t="shared" si="2"/>
        <v>228.01597019122599</v>
      </c>
      <c r="AF13" s="736">
        <f t="shared" si="3"/>
        <v>257.95999999999998</v>
      </c>
      <c r="AG13" s="736">
        <f t="shared" si="4"/>
        <v>126.11989267382199</v>
      </c>
      <c r="AH13" s="736">
        <f t="shared" si="0"/>
        <v>114.82176368363901</v>
      </c>
      <c r="AI13" s="735"/>
      <c r="AJ13" s="735"/>
      <c r="AK13" s="735"/>
      <c r="AL13" s="735"/>
      <c r="AM13" s="732" t="str">
        <f t="shared" si="5"/>
        <v>Coimbra</v>
      </c>
      <c r="AN13" s="737">
        <f t="shared" si="6"/>
        <v>228.01597019122599</v>
      </c>
      <c r="AO13" s="737">
        <f t="shared" si="6"/>
        <v>257.95999999999998</v>
      </c>
    </row>
    <row r="14" spans="1:41" x14ac:dyDescent="0.2">
      <c r="A14" s="403"/>
      <c r="B14" s="466"/>
      <c r="C14" s="95" t="s">
        <v>61</v>
      </c>
      <c r="D14" s="411"/>
      <c r="E14" s="332">
        <v>3697</v>
      </c>
      <c r="F14" s="332">
        <v>3675</v>
      </c>
      <c r="G14" s="332">
        <v>3664</v>
      </c>
      <c r="H14" s="332">
        <v>3640</v>
      </c>
      <c r="I14" s="332">
        <v>3621</v>
      </c>
      <c r="J14" s="332">
        <v>3557</v>
      </c>
      <c r="K14" s="748">
        <v>228.01597019122599</v>
      </c>
      <c r="L14" s="455"/>
      <c r="M14" s="503"/>
      <c r="N14" s="403"/>
      <c r="AD14" s="732" t="str">
        <f t="shared" si="1"/>
        <v>Évora</v>
      </c>
      <c r="AE14" s="736">
        <f t="shared" si="2"/>
        <v>273.05469402447801</v>
      </c>
      <c r="AF14" s="736">
        <f t="shared" si="3"/>
        <v>257.95999999999998</v>
      </c>
      <c r="AG14" s="736">
        <f t="shared" si="4"/>
        <v>109.42670802077301</v>
      </c>
      <c r="AH14" s="736">
        <f t="shared" si="0"/>
        <v>114.82176368363901</v>
      </c>
      <c r="AI14" s="735"/>
      <c r="AJ14" s="735"/>
      <c r="AK14" s="735"/>
      <c r="AL14" s="735"/>
      <c r="AM14" s="732" t="str">
        <f t="shared" si="5"/>
        <v>Évora</v>
      </c>
      <c r="AN14" s="737">
        <f t="shared" si="6"/>
        <v>273.05469402447801</v>
      </c>
      <c r="AO14" s="737">
        <f t="shared" si="6"/>
        <v>257.95999999999998</v>
      </c>
    </row>
    <row r="15" spans="1:41" x14ac:dyDescent="0.2">
      <c r="A15" s="403"/>
      <c r="B15" s="466"/>
      <c r="C15" s="95" t="s">
        <v>56</v>
      </c>
      <c r="D15" s="411"/>
      <c r="E15" s="332">
        <v>1389</v>
      </c>
      <c r="F15" s="332">
        <v>1389</v>
      </c>
      <c r="G15" s="332">
        <v>1418</v>
      </c>
      <c r="H15" s="332">
        <v>1427</v>
      </c>
      <c r="I15" s="332">
        <v>1391</v>
      </c>
      <c r="J15" s="332">
        <v>1391</v>
      </c>
      <c r="K15" s="748">
        <v>273.05469402447801</v>
      </c>
      <c r="L15" s="455"/>
      <c r="M15" s="503"/>
      <c r="N15" s="403"/>
      <c r="AD15" s="732" t="str">
        <f t="shared" si="1"/>
        <v>Faro</v>
      </c>
      <c r="AE15" s="736">
        <f t="shared" si="2"/>
        <v>268.11153816938901</v>
      </c>
      <c r="AF15" s="736">
        <f t="shared" si="3"/>
        <v>257.95999999999998</v>
      </c>
      <c r="AG15" s="736">
        <f t="shared" si="4"/>
        <v>121.629510682288</v>
      </c>
      <c r="AH15" s="736">
        <f t="shared" si="0"/>
        <v>114.82176368363901</v>
      </c>
      <c r="AI15" s="735"/>
      <c r="AJ15" s="735"/>
      <c r="AK15" s="735"/>
      <c r="AL15" s="735"/>
      <c r="AM15" s="732" t="str">
        <f t="shared" si="5"/>
        <v>Faro</v>
      </c>
      <c r="AN15" s="737">
        <f t="shared" si="6"/>
        <v>268.11153816938901</v>
      </c>
      <c r="AO15" s="737">
        <f t="shared" si="6"/>
        <v>257.95999999999998</v>
      </c>
    </row>
    <row r="16" spans="1:41" x14ac:dyDescent="0.2">
      <c r="A16" s="403"/>
      <c r="B16" s="466"/>
      <c r="C16" s="95" t="s">
        <v>74</v>
      </c>
      <c r="D16" s="411"/>
      <c r="E16" s="332">
        <v>2685</v>
      </c>
      <c r="F16" s="332">
        <v>2674</v>
      </c>
      <c r="G16" s="332">
        <v>2737</v>
      </c>
      <c r="H16" s="332">
        <v>2735</v>
      </c>
      <c r="I16" s="332">
        <v>2695</v>
      </c>
      <c r="J16" s="332">
        <v>2634</v>
      </c>
      <c r="K16" s="748">
        <v>268.11153816938901</v>
      </c>
      <c r="L16" s="455"/>
      <c r="M16" s="503"/>
      <c r="N16" s="403"/>
      <c r="AD16" s="732" t="str">
        <f t="shared" si="1"/>
        <v>Guarda</v>
      </c>
      <c r="AE16" s="736">
        <f t="shared" si="2"/>
        <v>263.32339637509898</v>
      </c>
      <c r="AF16" s="736">
        <f t="shared" si="3"/>
        <v>257.95999999999998</v>
      </c>
      <c r="AG16" s="736">
        <f t="shared" si="4"/>
        <v>115.067971763085</v>
      </c>
      <c r="AH16" s="736">
        <f t="shared" si="0"/>
        <v>114.82176368363901</v>
      </c>
      <c r="AI16" s="735"/>
      <c r="AJ16" s="735"/>
      <c r="AK16" s="735"/>
      <c r="AL16" s="735"/>
      <c r="AM16" s="732" t="str">
        <f t="shared" si="5"/>
        <v>Guarda</v>
      </c>
      <c r="AN16" s="737">
        <f t="shared" si="6"/>
        <v>263.32339637509898</v>
      </c>
      <c r="AO16" s="737">
        <f t="shared" si="6"/>
        <v>257.95999999999998</v>
      </c>
    </row>
    <row r="17" spans="1:41" x14ac:dyDescent="0.2">
      <c r="A17" s="403"/>
      <c r="B17" s="466"/>
      <c r="C17" s="95" t="s">
        <v>76</v>
      </c>
      <c r="D17" s="411"/>
      <c r="E17" s="332">
        <v>1287</v>
      </c>
      <c r="F17" s="332">
        <v>1331</v>
      </c>
      <c r="G17" s="332">
        <v>1339</v>
      </c>
      <c r="H17" s="332">
        <v>1354</v>
      </c>
      <c r="I17" s="332">
        <v>1305</v>
      </c>
      <c r="J17" s="332">
        <v>1269</v>
      </c>
      <c r="K17" s="748">
        <v>263.32339637509898</v>
      </c>
      <c r="L17" s="455"/>
      <c r="M17" s="503"/>
      <c r="N17" s="403"/>
      <c r="AD17" s="732" t="str">
        <f t="shared" si="1"/>
        <v>Leiria</v>
      </c>
      <c r="AE17" s="736">
        <f t="shared" si="2"/>
        <v>250.86342555332001</v>
      </c>
      <c r="AF17" s="736">
        <f t="shared" si="3"/>
        <v>257.95999999999998</v>
      </c>
      <c r="AG17" s="736">
        <f t="shared" si="4"/>
        <v>120.57942214700201</v>
      </c>
      <c r="AH17" s="736">
        <f t="shared" si="0"/>
        <v>114.82176368363901</v>
      </c>
      <c r="AI17" s="735"/>
      <c r="AJ17" s="735"/>
      <c r="AK17" s="735"/>
      <c r="AL17" s="735"/>
      <c r="AM17" s="732" t="str">
        <f t="shared" si="5"/>
        <v>Leiria</v>
      </c>
      <c r="AN17" s="737">
        <f t="shared" si="6"/>
        <v>250.86342555332001</v>
      </c>
      <c r="AO17" s="737">
        <f t="shared" si="6"/>
        <v>257.95999999999998</v>
      </c>
    </row>
    <row r="18" spans="1:41" x14ac:dyDescent="0.2">
      <c r="A18" s="403"/>
      <c r="B18" s="466"/>
      <c r="C18" s="95" t="s">
        <v>60</v>
      </c>
      <c r="D18" s="411"/>
      <c r="E18" s="332">
        <v>2129</v>
      </c>
      <c r="F18" s="332">
        <v>2103</v>
      </c>
      <c r="G18" s="332">
        <v>2088</v>
      </c>
      <c r="H18" s="332">
        <v>2078</v>
      </c>
      <c r="I18" s="332">
        <v>2036</v>
      </c>
      <c r="J18" s="332">
        <v>1990</v>
      </c>
      <c r="K18" s="748">
        <v>250.86342555332001</v>
      </c>
      <c r="L18" s="455"/>
      <c r="M18" s="503"/>
      <c r="N18" s="403"/>
      <c r="AD18" s="732" t="str">
        <f t="shared" si="1"/>
        <v>Lisboa</v>
      </c>
      <c r="AE18" s="736">
        <f t="shared" si="2"/>
        <v>262.73708290183703</v>
      </c>
      <c r="AF18" s="736">
        <f t="shared" si="3"/>
        <v>257.95999999999998</v>
      </c>
      <c r="AG18" s="736">
        <f t="shared" si="4"/>
        <v>117.856220141317</v>
      </c>
      <c r="AH18" s="736">
        <f t="shared" si="0"/>
        <v>114.82176368363901</v>
      </c>
      <c r="AI18" s="735"/>
      <c r="AJ18" s="735"/>
      <c r="AK18" s="735"/>
      <c r="AL18" s="735"/>
      <c r="AM18" s="732" t="str">
        <f t="shared" si="5"/>
        <v>Lisboa</v>
      </c>
      <c r="AN18" s="737">
        <f t="shared" si="6"/>
        <v>262.73708290183703</v>
      </c>
      <c r="AO18" s="737">
        <f t="shared" si="6"/>
        <v>257.95999999999998</v>
      </c>
    </row>
    <row r="19" spans="1:41" x14ac:dyDescent="0.2">
      <c r="A19" s="403"/>
      <c r="B19" s="466"/>
      <c r="C19" s="95" t="s">
        <v>59</v>
      </c>
      <c r="D19" s="411"/>
      <c r="E19" s="332">
        <v>17746</v>
      </c>
      <c r="F19" s="332">
        <v>17872</v>
      </c>
      <c r="G19" s="332">
        <v>18065</v>
      </c>
      <c r="H19" s="332">
        <v>18269</v>
      </c>
      <c r="I19" s="332">
        <v>18394</v>
      </c>
      <c r="J19" s="332">
        <v>18359</v>
      </c>
      <c r="K19" s="748">
        <v>262.73708290183703</v>
      </c>
      <c r="L19" s="455"/>
      <c r="M19" s="503"/>
      <c r="N19" s="403"/>
      <c r="AD19" s="732" t="str">
        <f t="shared" si="1"/>
        <v>Portalegre</v>
      </c>
      <c r="AE19" s="736">
        <f t="shared" si="2"/>
        <v>303.32682684973298</v>
      </c>
      <c r="AF19" s="736">
        <f t="shared" si="3"/>
        <v>257.95999999999998</v>
      </c>
      <c r="AG19" s="736">
        <f t="shared" si="4"/>
        <v>117.269675611914</v>
      </c>
      <c r="AH19" s="736">
        <f t="shared" si="0"/>
        <v>114.82176368363901</v>
      </c>
      <c r="AI19" s="735"/>
      <c r="AJ19" s="735"/>
      <c r="AK19" s="735"/>
      <c r="AL19" s="735"/>
      <c r="AM19" s="732" t="str">
        <f t="shared" si="5"/>
        <v>Portalegre</v>
      </c>
      <c r="AN19" s="737">
        <f t="shared" si="6"/>
        <v>303.32682684973298</v>
      </c>
      <c r="AO19" s="737">
        <f t="shared" si="6"/>
        <v>257.95999999999998</v>
      </c>
    </row>
    <row r="20" spans="1:41" x14ac:dyDescent="0.2">
      <c r="A20" s="403"/>
      <c r="B20" s="466"/>
      <c r="C20" s="95" t="s">
        <v>57</v>
      </c>
      <c r="D20" s="411"/>
      <c r="E20" s="332">
        <v>1297</v>
      </c>
      <c r="F20" s="332">
        <v>1308</v>
      </c>
      <c r="G20" s="332">
        <v>1345</v>
      </c>
      <c r="H20" s="332">
        <v>1346</v>
      </c>
      <c r="I20" s="332">
        <v>1326</v>
      </c>
      <c r="J20" s="332">
        <v>1311</v>
      </c>
      <c r="K20" s="748">
        <v>303.32682684973298</v>
      </c>
      <c r="L20" s="455"/>
      <c r="M20" s="503"/>
      <c r="N20" s="403"/>
      <c r="AD20" s="732" t="str">
        <f t="shared" si="1"/>
        <v>Porto</v>
      </c>
      <c r="AE20" s="736">
        <f t="shared" si="2"/>
        <v>245.743613956362</v>
      </c>
      <c r="AF20" s="736">
        <f t="shared" si="3"/>
        <v>257.95999999999998</v>
      </c>
      <c r="AG20" s="736">
        <f t="shared" si="4"/>
        <v>115.933443171184</v>
      </c>
      <c r="AH20" s="736">
        <f t="shared" si="0"/>
        <v>114.82176368363901</v>
      </c>
      <c r="AI20" s="735"/>
      <c r="AJ20" s="735"/>
      <c r="AK20" s="735"/>
      <c r="AL20" s="735"/>
      <c r="AM20" s="732" t="str">
        <f t="shared" si="5"/>
        <v>Porto</v>
      </c>
      <c r="AN20" s="737">
        <f t="shared" si="6"/>
        <v>245.743613956362</v>
      </c>
      <c r="AO20" s="737">
        <f t="shared" si="6"/>
        <v>257.95999999999998</v>
      </c>
    </row>
    <row r="21" spans="1:41" x14ac:dyDescent="0.2">
      <c r="A21" s="403"/>
      <c r="B21" s="466"/>
      <c r="C21" s="95" t="s">
        <v>63</v>
      </c>
      <c r="D21" s="411"/>
      <c r="E21" s="332">
        <v>30739</v>
      </c>
      <c r="F21" s="332">
        <v>30763</v>
      </c>
      <c r="G21" s="332">
        <v>30825</v>
      </c>
      <c r="H21" s="332">
        <v>30787</v>
      </c>
      <c r="I21" s="332">
        <v>30695</v>
      </c>
      <c r="J21" s="332">
        <v>30765</v>
      </c>
      <c r="K21" s="748">
        <v>245.743613956362</v>
      </c>
      <c r="L21" s="455"/>
      <c r="M21" s="503"/>
      <c r="N21" s="403"/>
      <c r="AD21" s="732" t="str">
        <f t="shared" si="1"/>
        <v>Santarém</v>
      </c>
      <c r="AE21" s="736">
        <f t="shared" si="2"/>
        <v>268.31207539521699</v>
      </c>
      <c r="AF21" s="736">
        <f t="shared" si="3"/>
        <v>257.95999999999998</v>
      </c>
      <c r="AG21" s="736">
        <f t="shared" si="4"/>
        <v>116.066261616693</v>
      </c>
      <c r="AH21" s="736">
        <f t="shared" si="0"/>
        <v>114.82176368363901</v>
      </c>
      <c r="AI21" s="735"/>
      <c r="AJ21" s="735"/>
      <c r="AK21" s="735"/>
      <c r="AL21" s="735"/>
      <c r="AM21" s="732" t="str">
        <f t="shared" si="5"/>
        <v>Santarém</v>
      </c>
      <c r="AN21" s="737">
        <f t="shared" si="6"/>
        <v>268.31207539521699</v>
      </c>
      <c r="AO21" s="737">
        <f t="shared" si="6"/>
        <v>257.95999999999998</v>
      </c>
    </row>
    <row r="22" spans="1:41" x14ac:dyDescent="0.2">
      <c r="A22" s="403"/>
      <c r="B22" s="466"/>
      <c r="C22" s="95" t="s">
        <v>79</v>
      </c>
      <c r="D22" s="411"/>
      <c r="E22" s="332">
        <v>2546</v>
      </c>
      <c r="F22" s="332">
        <v>2539</v>
      </c>
      <c r="G22" s="332">
        <v>2547</v>
      </c>
      <c r="H22" s="332">
        <v>2565</v>
      </c>
      <c r="I22" s="332">
        <v>2527</v>
      </c>
      <c r="J22" s="332">
        <v>2468</v>
      </c>
      <c r="K22" s="748">
        <v>268.31207539521699</v>
      </c>
      <c r="L22" s="455"/>
      <c r="M22" s="503"/>
      <c r="N22" s="403"/>
      <c r="AD22" s="732" t="str">
        <f t="shared" si="1"/>
        <v>Setúbal</v>
      </c>
      <c r="AE22" s="736">
        <f t="shared" si="2"/>
        <v>274.66905643835599</v>
      </c>
      <c r="AF22" s="736">
        <f t="shared" si="3"/>
        <v>257.95999999999998</v>
      </c>
      <c r="AG22" s="736">
        <f t="shared" si="4"/>
        <v>118.970671666588</v>
      </c>
      <c r="AH22" s="736">
        <f t="shared" si="0"/>
        <v>114.82176368363901</v>
      </c>
      <c r="AI22" s="735"/>
      <c r="AJ22" s="735"/>
      <c r="AK22" s="735"/>
      <c r="AL22" s="735"/>
      <c r="AM22" s="732" t="str">
        <f t="shared" si="5"/>
        <v>Setúbal</v>
      </c>
      <c r="AN22" s="737">
        <f t="shared" si="6"/>
        <v>274.66905643835599</v>
      </c>
      <c r="AO22" s="737">
        <f t="shared" si="6"/>
        <v>257.95999999999998</v>
      </c>
    </row>
    <row r="23" spans="1:41" x14ac:dyDescent="0.2">
      <c r="A23" s="403"/>
      <c r="B23" s="466"/>
      <c r="C23" s="95" t="s">
        <v>58</v>
      </c>
      <c r="D23" s="411"/>
      <c r="E23" s="332">
        <v>8839</v>
      </c>
      <c r="F23" s="332">
        <v>8923</v>
      </c>
      <c r="G23" s="332">
        <v>9088</v>
      </c>
      <c r="H23" s="332">
        <v>9124</v>
      </c>
      <c r="I23" s="332">
        <v>9150</v>
      </c>
      <c r="J23" s="332">
        <v>9127</v>
      </c>
      <c r="K23" s="748">
        <v>274.66905643835599</v>
      </c>
      <c r="L23" s="455"/>
      <c r="M23" s="503"/>
      <c r="N23" s="403"/>
      <c r="AD23" s="732" t="str">
        <f t="shared" si="1"/>
        <v>Viana do Castelo</v>
      </c>
      <c r="AE23" s="736">
        <f t="shared" si="2"/>
        <v>221.63381348875899</v>
      </c>
      <c r="AF23" s="736">
        <f t="shared" si="3"/>
        <v>257.95999999999998</v>
      </c>
      <c r="AG23" s="736">
        <f t="shared" si="4"/>
        <v>120.608160398731</v>
      </c>
      <c r="AH23" s="736">
        <f t="shared" si="0"/>
        <v>114.82176368363901</v>
      </c>
      <c r="AI23" s="735"/>
      <c r="AJ23" s="735"/>
      <c r="AK23" s="735"/>
      <c r="AL23" s="735"/>
      <c r="AM23" s="732" t="str">
        <f t="shared" si="5"/>
        <v>Viana do Castelo</v>
      </c>
      <c r="AN23" s="737">
        <f t="shared" si="6"/>
        <v>221.63381348875899</v>
      </c>
      <c r="AO23" s="737">
        <f t="shared" si="6"/>
        <v>257.95999999999998</v>
      </c>
    </row>
    <row r="24" spans="1:41" x14ac:dyDescent="0.2">
      <c r="A24" s="403"/>
      <c r="B24" s="466"/>
      <c r="C24" s="95" t="s">
        <v>65</v>
      </c>
      <c r="D24" s="411"/>
      <c r="E24" s="332">
        <v>1256</v>
      </c>
      <c r="F24" s="332">
        <v>1237</v>
      </c>
      <c r="G24" s="332">
        <v>1231</v>
      </c>
      <c r="H24" s="332">
        <v>1227</v>
      </c>
      <c r="I24" s="332">
        <v>1212</v>
      </c>
      <c r="J24" s="332">
        <v>1201</v>
      </c>
      <c r="K24" s="748">
        <v>221.63381348875899</v>
      </c>
      <c r="L24" s="455"/>
      <c r="M24" s="503"/>
      <c r="N24" s="403"/>
      <c r="AD24" s="732" t="str">
        <f t="shared" si="1"/>
        <v>Vila Real</v>
      </c>
      <c r="AE24" s="736">
        <f t="shared" si="2"/>
        <v>241.08478576364899</v>
      </c>
      <c r="AF24" s="736">
        <f t="shared" si="3"/>
        <v>257.95999999999998</v>
      </c>
      <c r="AG24" s="736">
        <f t="shared" si="4"/>
        <v>121.720057571528</v>
      </c>
      <c r="AH24" s="736">
        <f t="shared" si="0"/>
        <v>114.82176368363901</v>
      </c>
      <c r="AI24" s="735"/>
      <c r="AJ24" s="735"/>
      <c r="AK24" s="735"/>
      <c r="AL24" s="735"/>
      <c r="AM24" s="732" t="str">
        <f t="shared" si="5"/>
        <v>Vila Real</v>
      </c>
      <c r="AN24" s="737">
        <f t="shared" si="6"/>
        <v>241.08478576364899</v>
      </c>
      <c r="AO24" s="737">
        <f t="shared" si="6"/>
        <v>257.95999999999998</v>
      </c>
    </row>
    <row r="25" spans="1:41" x14ac:dyDescent="0.2">
      <c r="A25" s="403"/>
      <c r="B25" s="466"/>
      <c r="C25" s="95" t="s">
        <v>67</v>
      </c>
      <c r="D25" s="411"/>
      <c r="E25" s="332">
        <v>2927</v>
      </c>
      <c r="F25" s="332">
        <v>2888</v>
      </c>
      <c r="G25" s="332">
        <v>2869</v>
      </c>
      <c r="H25" s="332">
        <v>2882</v>
      </c>
      <c r="I25" s="332">
        <v>2894</v>
      </c>
      <c r="J25" s="332">
        <v>2894</v>
      </c>
      <c r="K25" s="748">
        <v>241.08478576364899</v>
      </c>
      <c r="L25" s="455"/>
      <c r="M25" s="503"/>
      <c r="N25" s="403"/>
      <c r="AD25" s="732" t="str">
        <f t="shared" si="1"/>
        <v>Viseu</v>
      </c>
      <c r="AE25" s="736">
        <f t="shared" si="2"/>
        <v>256.08203224909602</v>
      </c>
      <c r="AF25" s="736">
        <f t="shared" si="3"/>
        <v>257.95999999999998</v>
      </c>
      <c r="AG25" s="736">
        <f t="shared" si="4"/>
        <v>121.376606931084</v>
      </c>
      <c r="AH25" s="736">
        <f t="shared" si="0"/>
        <v>114.82176368363901</v>
      </c>
      <c r="AI25" s="735"/>
      <c r="AJ25" s="735"/>
      <c r="AK25" s="735"/>
      <c r="AL25" s="735"/>
      <c r="AM25" s="732" t="str">
        <f t="shared" si="5"/>
        <v>Viseu</v>
      </c>
      <c r="AN25" s="737">
        <f t="shared" si="6"/>
        <v>256.08203224909602</v>
      </c>
      <c r="AO25" s="737">
        <f t="shared" si="6"/>
        <v>257.95999999999998</v>
      </c>
    </row>
    <row r="26" spans="1:41" x14ac:dyDescent="0.2">
      <c r="A26" s="403"/>
      <c r="B26" s="466"/>
      <c r="C26" s="95" t="s">
        <v>77</v>
      </c>
      <c r="D26" s="411"/>
      <c r="E26" s="332">
        <v>3671</v>
      </c>
      <c r="F26" s="332">
        <v>3643</v>
      </c>
      <c r="G26" s="332">
        <v>3656</v>
      </c>
      <c r="H26" s="332">
        <v>3671</v>
      </c>
      <c r="I26" s="332">
        <v>3598</v>
      </c>
      <c r="J26" s="332">
        <v>3601</v>
      </c>
      <c r="K26" s="748">
        <v>256.08203224909602</v>
      </c>
      <c r="L26" s="455"/>
      <c r="M26" s="503"/>
      <c r="N26" s="403"/>
      <c r="AD26" s="732" t="str">
        <f t="shared" si="1"/>
        <v>Açores</v>
      </c>
      <c r="AE26" s="736">
        <f t="shared" si="2"/>
        <v>278.64421307128401</v>
      </c>
      <c r="AF26" s="736">
        <f t="shared" si="3"/>
        <v>257.95999999999998</v>
      </c>
      <c r="AG26" s="736">
        <f t="shared" si="4"/>
        <v>84.506743459955501</v>
      </c>
      <c r="AH26" s="736">
        <f t="shared" si="0"/>
        <v>114.82176368363901</v>
      </c>
      <c r="AI26" s="735"/>
      <c r="AJ26" s="735"/>
      <c r="AK26" s="735"/>
      <c r="AL26" s="735"/>
      <c r="AM26" s="732" t="str">
        <f t="shared" si="5"/>
        <v>Açores</v>
      </c>
      <c r="AN26" s="737">
        <f t="shared" si="6"/>
        <v>278.64421307128401</v>
      </c>
      <c r="AO26" s="737">
        <f t="shared" si="6"/>
        <v>257.95999999999998</v>
      </c>
    </row>
    <row r="27" spans="1:41" x14ac:dyDescent="0.2">
      <c r="A27" s="403"/>
      <c r="B27" s="466"/>
      <c r="C27" s="95" t="s">
        <v>130</v>
      </c>
      <c r="D27" s="411"/>
      <c r="E27" s="332">
        <v>6641</v>
      </c>
      <c r="F27" s="332">
        <v>6595</v>
      </c>
      <c r="G27" s="332">
        <v>6651</v>
      </c>
      <c r="H27" s="332">
        <v>6645</v>
      </c>
      <c r="I27" s="332">
        <v>6473</v>
      </c>
      <c r="J27" s="332">
        <v>6414</v>
      </c>
      <c r="K27" s="748">
        <v>278.64421307128401</v>
      </c>
      <c r="L27" s="455"/>
      <c r="M27" s="503"/>
      <c r="N27" s="403"/>
      <c r="AD27" s="732" t="str">
        <f>+C28</f>
        <v>Madeira</v>
      </c>
      <c r="AE27" s="736">
        <f>+K28</f>
        <v>252.99221721721699</v>
      </c>
      <c r="AF27" s="736">
        <f t="shared" si="3"/>
        <v>257.95999999999998</v>
      </c>
      <c r="AG27" s="736">
        <f>+K65</f>
        <v>108.19316138698601</v>
      </c>
      <c r="AH27" s="736">
        <f t="shared" si="0"/>
        <v>114.82176368363901</v>
      </c>
      <c r="AI27" s="735"/>
      <c r="AJ27" s="735"/>
      <c r="AK27" s="735"/>
      <c r="AL27" s="735"/>
      <c r="AM27" s="732" t="str">
        <f t="shared" si="5"/>
        <v>Madeira</v>
      </c>
      <c r="AN27" s="737">
        <f t="shared" si="6"/>
        <v>252.99221721721699</v>
      </c>
      <c r="AO27" s="737">
        <f t="shared" si="6"/>
        <v>257.95999999999998</v>
      </c>
    </row>
    <row r="28" spans="1:41" x14ac:dyDescent="0.2">
      <c r="A28" s="403"/>
      <c r="B28" s="466"/>
      <c r="C28" s="95" t="s">
        <v>131</v>
      </c>
      <c r="D28" s="411"/>
      <c r="E28" s="332">
        <v>1793</v>
      </c>
      <c r="F28" s="332">
        <v>1836</v>
      </c>
      <c r="G28" s="332">
        <v>1878</v>
      </c>
      <c r="H28" s="332">
        <v>1931</v>
      </c>
      <c r="I28" s="332">
        <v>1993</v>
      </c>
      <c r="J28" s="332">
        <v>2024</v>
      </c>
      <c r="K28" s="748">
        <v>252.99221721721699</v>
      </c>
      <c r="L28" s="455"/>
      <c r="M28" s="503"/>
      <c r="N28" s="403"/>
      <c r="AD28" s="677"/>
      <c r="AE28" s="722"/>
      <c r="AG28" s="722"/>
    </row>
    <row r="29" spans="1:41" ht="3.75" customHeight="1" x14ac:dyDescent="0.2">
      <c r="A29" s="403"/>
      <c r="B29" s="466"/>
      <c r="C29" s="95"/>
      <c r="D29" s="411"/>
      <c r="E29" s="332"/>
      <c r="F29" s="332"/>
      <c r="G29" s="332"/>
      <c r="H29" s="332"/>
      <c r="I29" s="332"/>
      <c r="J29" s="332"/>
      <c r="K29" s="333"/>
      <c r="L29" s="455"/>
      <c r="M29" s="503"/>
      <c r="N29" s="403"/>
      <c r="AD29" s="677"/>
      <c r="AE29" s="722"/>
      <c r="AG29" s="722"/>
    </row>
    <row r="30" spans="1:41" ht="15.75" customHeight="1" x14ac:dyDescent="0.2">
      <c r="A30" s="403"/>
      <c r="B30" s="466"/>
      <c r="C30" s="724"/>
      <c r="D30" s="765" t="s">
        <v>379</v>
      </c>
      <c r="E30" s="724"/>
      <c r="F30" s="724"/>
      <c r="G30" s="1579" t="s">
        <v>636</v>
      </c>
      <c r="H30" s="1579"/>
      <c r="I30" s="1579"/>
      <c r="J30" s="1579"/>
      <c r="K30" s="726"/>
      <c r="L30" s="726"/>
      <c r="M30" s="727"/>
      <c r="N30" s="403"/>
      <c r="AD30" s="677"/>
      <c r="AE30" s="722"/>
      <c r="AG30" s="722"/>
    </row>
    <row r="31" spans="1:41" x14ac:dyDescent="0.2">
      <c r="A31" s="403"/>
      <c r="B31" s="723"/>
      <c r="C31" s="724"/>
      <c r="D31" s="724"/>
      <c r="E31" s="724"/>
      <c r="F31" s="724"/>
      <c r="G31" s="724"/>
      <c r="H31" s="724"/>
      <c r="I31" s="725"/>
      <c r="J31" s="725"/>
      <c r="K31" s="726"/>
      <c r="L31" s="726"/>
      <c r="M31" s="727"/>
      <c r="N31" s="403"/>
    </row>
    <row r="32" spans="1:41" ht="12" customHeight="1" x14ac:dyDescent="0.2">
      <c r="A32" s="403"/>
      <c r="B32" s="466"/>
      <c r="C32" s="724"/>
      <c r="D32" s="724"/>
      <c r="E32" s="724"/>
      <c r="F32" s="724"/>
      <c r="G32" s="724"/>
      <c r="H32" s="724"/>
      <c r="I32" s="725"/>
      <c r="J32" s="725"/>
      <c r="K32" s="726"/>
      <c r="L32" s="726"/>
      <c r="M32" s="727"/>
      <c r="N32" s="403"/>
    </row>
    <row r="33" spans="1:41" ht="12" customHeight="1" x14ac:dyDescent="0.2">
      <c r="A33" s="403"/>
      <c r="B33" s="466"/>
      <c r="C33" s="724"/>
      <c r="D33" s="724"/>
      <c r="E33" s="724"/>
      <c r="F33" s="724"/>
      <c r="G33" s="724"/>
      <c r="H33" s="724"/>
      <c r="I33" s="725"/>
      <c r="J33" s="725"/>
      <c r="K33" s="726"/>
      <c r="L33" s="726"/>
      <c r="M33" s="727"/>
      <c r="N33" s="403"/>
    </row>
    <row r="34" spans="1:41" ht="12" customHeight="1" x14ac:dyDescent="0.2">
      <c r="A34" s="403"/>
      <c r="B34" s="466"/>
      <c r="C34" s="724"/>
      <c r="D34" s="724"/>
      <c r="E34" s="724"/>
      <c r="F34" s="724"/>
      <c r="G34" s="724"/>
      <c r="H34" s="724"/>
      <c r="I34" s="725"/>
      <c r="J34" s="725"/>
      <c r="K34" s="726"/>
      <c r="L34" s="726"/>
      <c r="M34" s="727"/>
      <c r="N34" s="403"/>
    </row>
    <row r="35" spans="1:41" ht="12" customHeight="1" x14ac:dyDescent="0.2">
      <c r="A35" s="403"/>
      <c r="B35" s="466"/>
      <c r="C35" s="724"/>
      <c r="D35" s="724"/>
      <c r="E35" s="724"/>
      <c r="F35" s="724"/>
      <c r="G35" s="724"/>
      <c r="H35" s="724"/>
      <c r="I35" s="725"/>
      <c r="J35" s="725"/>
      <c r="K35" s="726"/>
      <c r="L35" s="726"/>
      <c r="M35" s="727"/>
      <c r="N35" s="403"/>
    </row>
    <row r="36" spans="1:41" ht="27" customHeight="1" x14ac:dyDescent="0.2">
      <c r="A36" s="403"/>
      <c r="B36" s="466"/>
      <c r="C36" s="724"/>
      <c r="D36" s="724"/>
      <c r="E36" s="724"/>
      <c r="F36" s="724"/>
      <c r="G36" s="724"/>
      <c r="H36" s="724"/>
      <c r="I36" s="725"/>
      <c r="J36" s="725"/>
      <c r="K36" s="726"/>
      <c r="L36" s="726"/>
      <c r="M36" s="727"/>
      <c r="N36" s="403"/>
      <c r="AK36" s="430"/>
      <c r="AL36" s="430"/>
      <c r="AM36" s="430"/>
      <c r="AN36" s="430"/>
      <c r="AO36" s="430"/>
    </row>
    <row r="37" spans="1:41" ht="12" customHeight="1" x14ac:dyDescent="0.2">
      <c r="A37" s="403"/>
      <c r="B37" s="466"/>
      <c r="C37" s="724"/>
      <c r="D37" s="724"/>
      <c r="E37" s="724"/>
      <c r="F37" s="724"/>
      <c r="G37" s="724"/>
      <c r="H37" s="724"/>
      <c r="I37" s="725"/>
      <c r="J37" s="725"/>
      <c r="K37" s="726"/>
      <c r="L37" s="726"/>
      <c r="M37" s="727"/>
      <c r="N37" s="403"/>
      <c r="AK37" s="430"/>
      <c r="AL37" s="430"/>
      <c r="AM37" s="430"/>
      <c r="AN37" s="430"/>
      <c r="AO37" s="430"/>
    </row>
    <row r="38" spans="1:41" ht="12" customHeight="1" x14ac:dyDescent="0.2">
      <c r="A38" s="403"/>
      <c r="B38" s="466"/>
      <c r="C38" s="724"/>
      <c r="D38" s="724"/>
      <c r="E38" s="724"/>
      <c r="F38" s="724"/>
      <c r="G38" s="724"/>
      <c r="H38" s="724"/>
      <c r="I38" s="725"/>
      <c r="J38" s="725"/>
      <c r="K38" s="726"/>
      <c r="L38" s="726"/>
      <c r="M38" s="727"/>
      <c r="N38" s="403"/>
      <c r="AK38" s="430"/>
      <c r="AL38" s="430"/>
      <c r="AM38" s="430"/>
      <c r="AN38" s="430"/>
      <c r="AO38" s="430"/>
    </row>
    <row r="39" spans="1:41" ht="12" customHeight="1" x14ac:dyDescent="0.2">
      <c r="A39" s="403"/>
      <c r="B39" s="466"/>
      <c r="C39" s="728"/>
      <c r="D39" s="728"/>
      <c r="E39" s="728"/>
      <c r="F39" s="728"/>
      <c r="G39" s="728"/>
      <c r="H39" s="728"/>
      <c r="I39" s="728"/>
      <c r="J39" s="728"/>
      <c r="K39" s="729"/>
      <c r="L39" s="730"/>
      <c r="M39" s="731"/>
      <c r="N39" s="403"/>
      <c r="AK39" s="430"/>
      <c r="AL39" s="430"/>
      <c r="AM39" s="430"/>
      <c r="AN39" s="430"/>
      <c r="AO39" s="430"/>
    </row>
    <row r="40" spans="1:41" ht="3" customHeight="1" thickBot="1" x14ac:dyDescent="0.25">
      <c r="A40" s="403"/>
      <c r="B40" s="466"/>
      <c r="C40" s="455"/>
      <c r="D40" s="455"/>
      <c r="E40" s="455"/>
      <c r="F40" s="455"/>
      <c r="G40" s="455"/>
      <c r="H40" s="455"/>
      <c r="I40" s="455"/>
      <c r="J40" s="455"/>
      <c r="K40" s="678"/>
      <c r="L40" s="469"/>
      <c r="M40" s="523"/>
      <c r="N40" s="403"/>
      <c r="AK40" s="430"/>
      <c r="AL40" s="430"/>
      <c r="AM40" s="430"/>
      <c r="AN40" s="430"/>
      <c r="AO40" s="430"/>
    </row>
    <row r="41" spans="1:41" ht="13.5" customHeight="1" thickBot="1" x14ac:dyDescent="0.25">
      <c r="A41" s="403"/>
      <c r="B41" s="466"/>
      <c r="C41" s="1570" t="s">
        <v>305</v>
      </c>
      <c r="D41" s="1571"/>
      <c r="E41" s="1571"/>
      <c r="F41" s="1571"/>
      <c r="G41" s="1571"/>
      <c r="H41" s="1571"/>
      <c r="I41" s="1571"/>
      <c r="J41" s="1571"/>
      <c r="K41" s="1571"/>
      <c r="L41" s="1572"/>
      <c r="M41" s="523"/>
      <c r="N41" s="403"/>
      <c r="AK41" s="430"/>
      <c r="AL41" s="430"/>
      <c r="AM41" s="430"/>
      <c r="AN41" s="430"/>
      <c r="AO41" s="430"/>
    </row>
    <row r="42" spans="1:41" s="403" customFormat="1" ht="6.75" customHeight="1" x14ac:dyDescent="0.2">
      <c r="B42" s="466"/>
      <c r="C42" s="1466" t="s">
        <v>133</v>
      </c>
      <c r="D42" s="1466"/>
      <c r="E42" s="679"/>
      <c r="F42" s="679"/>
      <c r="G42" s="679"/>
      <c r="H42" s="679"/>
      <c r="I42" s="679"/>
      <c r="J42" s="679"/>
      <c r="K42" s="680"/>
      <c r="L42" s="680"/>
      <c r="M42" s="523"/>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30"/>
      <c r="AL42" s="430"/>
      <c r="AM42" s="430"/>
      <c r="AN42" s="430"/>
      <c r="AO42" s="430"/>
    </row>
    <row r="43" spans="1:41" ht="10.5" customHeight="1" x14ac:dyDescent="0.2">
      <c r="A43" s="403"/>
      <c r="B43" s="466"/>
      <c r="C43" s="1466"/>
      <c r="D43" s="1466"/>
      <c r="E43" s="1575">
        <v>2018</v>
      </c>
      <c r="F43" s="1575"/>
      <c r="G43" s="1575"/>
      <c r="H43" s="1575"/>
      <c r="I43" s="1575"/>
      <c r="J43" s="1575"/>
      <c r="K43" s="1577" t="str">
        <f xml:space="preserve"> CONCATENATE("valor médio de ",J7,F6)</f>
        <v>valor médio de jul.</v>
      </c>
      <c r="L43" s="421"/>
      <c r="M43" s="413"/>
      <c r="N43" s="403"/>
      <c r="AK43" s="430"/>
      <c r="AL43" s="430"/>
      <c r="AM43" s="430"/>
      <c r="AN43" s="430"/>
      <c r="AO43" s="430"/>
    </row>
    <row r="44" spans="1:41" ht="15" customHeight="1" x14ac:dyDescent="0.2">
      <c r="A44" s="403"/>
      <c r="B44" s="466"/>
      <c r="C44" s="418"/>
      <c r="D44" s="418"/>
      <c r="E44" s="743" t="str">
        <f t="shared" ref="E44:J44" si="7">+E7</f>
        <v>fev.</v>
      </c>
      <c r="F44" s="743" t="str">
        <f t="shared" si="7"/>
        <v>mar.</v>
      </c>
      <c r="G44" s="743" t="str">
        <f t="shared" si="7"/>
        <v>abr.</v>
      </c>
      <c r="H44" s="743" t="str">
        <f t="shared" si="7"/>
        <v>mai.</v>
      </c>
      <c r="I44" s="743" t="str">
        <f t="shared" si="7"/>
        <v>jun.</v>
      </c>
      <c r="J44" s="743" t="str">
        <f t="shared" si="7"/>
        <v>jul.</v>
      </c>
      <c r="K44" s="1578" t="e">
        <f xml:space="preserve"> CONCATENATE("valor médio de ",#REF!,#REF!)</f>
        <v>#REF!</v>
      </c>
      <c r="L44" s="421"/>
      <c r="M44" s="523"/>
      <c r="N44" s="403"/>
      <c r="AK44" s="430"/>
      <c r="AL44" s="430"/>
      <c r="AM44" s="430"/>
      <c r="AN44" s="430"/>
      <c r="AO44" s="430"/>
    </row>
    <row r="45" spans="1:41" s="426" customFormat="1" ht="13.5" customHeight="1" x14ac:dyDescent="0.2">
      <c r="A45" s="423"/>
      <c r="B45" s="681"/>
      <c r="C45" s="669" t="s">
        <v>68</v>
      </c>
      <c r="D45" s="490"/>
      <c r="E45" s="380">
        <v>220748</v>
      </c>
      <c r="F45" s="380">
        <v>221353</v>
      </c>
      <c r="G45" s="380">
        <v>223101</v>
      </c>
      <c r="H45" s="380">
        <v>223110</v>
      </c>
      <c r="I45" s="380">
        <v>222327</v>
      </c>
      <c r="J45" s="380">
        <v>222576</v>
      </c>
      <c r="K45" s="766">
        <v>114.82176368363901</v>
      </c>
      <c r="L45" s="335"/>
      <c r="M45" s="682"/>
      <c r="N45" s="423"/>
      <c r="O45" s="781"/>
      <c r="P45" s="780"/>
      <c r="Q45" s="781"/>
      <c r="R45" s="781"/>
      <c r="S45" s="408"/>
      <c r="T45" s="408"/>
      <c r="U45" s="408"/>
      <c r="V45" s="408"/>
      <c r="W45" s="408"/>
      <c r="X45" s="408"/>
      <c r="Y45" s="408"/>
      <c r="Z45" s="408"/>
      <c r="AA45" s="408"/>
      <c r="AB45" s="408"/>
      <c r="AC45" s="408"/>
      <c r="AD45" s="408"/>
      <c r="AE45" s="408"/>
      <c r="AF45" s="408"/>
      <c r="AG45" s="408"/>
      <c r="AH45" s="408"/>
      <c r="AI45" s="408"/>
      <c r="AJ45" s="408"/>
      <c r="AK45" s="430"/>
      <c r="AL45" s="430"/>
      <c r="AM45" s="430"/>
      <c r="AN45" s="744"/>
      <c r="AO45" s="744"/>
    </row>
    <row r="46" spans="1:41" ht="15" customHeight="1" x14ac:dyDescent="0.2">
      <c r="A46" s="403"/>
      <c r="B46" s="466"/>
      <c r="C46" s="95" t="s">
        <v>62</v>
      </c>
      <c r="D46" s="411"/>
      <c r="E46" s="332">
        <v>10303</v>
      </c>
      <c r="F46" s="332">
        <v>10481</v>
      </c>
      <c r="G46" s="332">
        <v>10495</v>
      </c>
      <c r="H46" s="332">
        <v>10490</v>
      </c>
      <c r="I46" s="332">
        <v>10496</v>
      </c>
      <c r="J46" s="332">
        <v>10523</v>
      </c>
      <c r="K46" s="749">
        <v>123.524537981859</v>
      </c>
      <c r="L46" s="335"/>
      <c r="M46" s="523"/>
      <c r="N46" s="403"/>
      <c r="AK46" s="430"/>
      <c r="AL46" s="430"/>
      <c r="AM46" s="430"/>
      <c r="AN46" s="430"/>
      <c r="AO46" s="430"/>
    </row>
    <row r="47" spans="1:41" ht="11.65" customHeight="1" x14ac:dyDescent="0.2">
      <c r="A47" s="403"/>
      <c r="B47" s="466"/>
      <c r="C47" s="95" t="s">
        <v>55</v>
      </c>
      <c r="D47" s="411"/>
      <c r="E47" s="332">
        <v>4645</v>
      </c>
      <c r="F47" s="332">
        <v>4731</v>
      </c>
      <c r="G47" s="332">
        <v>4780</v>
      </c>
      <c r="H47" s="332">
        <v>4803</v>
      </c>
      <c r="I47" s="332">
        <v>4730</v>
      </c>
      <c r="J47" s="332">
        <v>4723</v>
      </c>
      <c r="K47" s="749">
        <v>114.89732771034799</v>
      </c>
      <c r="L47" s="335"/>
      <c r="M47" s="523"/>
      <c r="N47" s="403"/>
      <c r="AK47" s="430"/>
      <c r="AL47" s="430"/>
      <c r="AM47" s="430"/>
      <c r="AN47" s="430"/>
      <c r="AO47" s="430"/>
    </row>
    <row r="48" spans="1:41" ht="11.65" customHeight="1" x14ac:dyDescent="0.2">
      <c r="A48" s="403"/>
      <c r="B48" s="466"/>
      <c r="C48" s="95" t="s">
        <v>64</v>
      </c>
      <c r="D48" s="411"/>
      <c r="E48" s="332">
        <v>6436</v>
      </c>
      <c r="F48" s="332">
        <v>6504</v>
      </c>
      <c r="G48" s="332">
        <v>6602</v>
      </c>
      <c r="H48" s="332">
        <v>6649</v>
      </c>
      <c r="I48" s="332">
        <v>6648</v>
      </c>
      <c r="J48" s="332">
        <v>6650</v>
      </c>
      <c r="K48" s="749">
        <v>121.231906867079</v>
      </c>
      <c r="L48" s="335"/>
      <c r="M48" s="523"/>
      <c r="N48" s="403"/>
      <c r="AK48" s="430"/>
      <c r="AL48" s="430"/>
      <c r="AM48" s="430"/>
      <c r="AN48" s="430"/>
      <c r="AO48" s="430"/>
    </row>
    <row r="49" spans="1:41" ht="11.65" customHeight="1" x14ac:dyDescent="0.2">
      <c r="A49" s="403"/>
      <c r="B49" s="466"/>
      <c r="C49" s="95" t="s">
        <v>66</v>
      </c>
      <c r="D49" s="411"/>
      <c r="E49" s="332">
        <v>2228</v>
      </c>
      <c r="F49" s="332">
        <v>2219</v>
      </c>
      <c r="G49" s="332">
        <v>2261</v>
      </c>
      <c r="H49" s="332">
        <v>2334</v>
      </c>
      <c r="I49" s="332">
        <v>2327</v>
      </c>
      <c r="J49" s="332">
        <v>2321</v>
      </c>
      <c r="K49" s="749">
        <v>120.605211991435</v>
      </c>
      <c r="L49" s="683"/>
      <c r="M49" s="403"/>
      <c r="N49" s="403"/>
      <c r="AK49" s="430"/>
      <c r="AL49" s="430"/>
      <c r="AM49" s="430"/>
      <c r="AN49" s="430"/>
      <c r="AO49" s="430"/>
    </row>
    <row r="50" spans="1:41" ht="11.65" customHeight="1" x14ac:dyDescent="0.2">
      <c r="A50" s="403"/>
      <c r="B50" s="466"/>
      <c r="C50" s="95" t="s">
        <v>75</v>
      </c>
      <c r="D50" s="411"/>
      <c r="E50" s="332">
        <v>3697</v>
      </c>
      <c r="F50" s="332">
        <v>3692</v>
      </c>
      <c r="G50" s="332">
        <v>3702</v>
      </c>
      <c r="H50" s="332">
        <v>3623</v>
      </c>
      <c r="I50" s="332">
        <v>3476</v>
      </c>
      <c r="J50" s="332">
        <v>3420</v>
      </c>
      <c r="K50" s="749">
        <v>115.637741209564</v>
      </c>
      <c r="L50" s="683"/>
      <c r="M50" s="403"/>
      <c r="N50" s="403"/>
      <c r="AK50" s="430"/>
      <c r="AL50" s="430"/>
      <c r="AM50" s="430"/>
      <c r="AN50" s="430"/>
      <c r="AO50" s="430"/>
    </row>
    <row r="51" spans="1:41" ht="11.65" customHeight="1" x14ac:dyDescent="0.2">
      <c r="A51" s="403"/>
      <c r="B51" s="466"/>
      <c r="C51" s="95" t="s">
        <v>61</v>
      </c>
      <c r="D51" s="411"/>
      <c r="E51" s="332">
        <v>6593</v>
      </c>
      <c r="F51" s="332">
        <v>6528</v>
      </c>
      <c r="G51" s="332">
        <v>6539</v>
      </c>
      <c r="H51" s="332">
        <v>6468</v>
      </c>
      <c r="I51" s="332">
        <v>6465</v>
      </c>
      <c r="J51" s="332">
        <v>6363</v>
      </c>
      <c r="K51" s="749">
        <v>126.11989267382199</v>
      </c>
      <c r="L51" s="683"/>
      <c r="M51" s="403"/>
      <c r="N51" s="403"/>
      <c r="AK51" s="430"/>
      <c r="AL51" s="430"/>
      <c r="AM51" s="430"/>
      <c r="AN51" s="430"/>
      <c r="AO51" s="430"/>
    </row>
    <row r="52" spans="1:41" ht="11.65" customHeight="1" x14ac:dyDescent="0.2">
      <c r="A52" s="403"/>
      <c r="B52" s="466"/>
      <c r="C52" s="95" t="s">
        <v>56</v>
      </c>
      <c r="D52" s="411"/>
      <c r="E52" s="332">
        <v>3399</v>
      </c>
      <c r="F52" s="332">
        <v>3405</v>
      </c>
      <c r="G52" s="332">
        <v>3467</v>
      </c>
      <c r="H52" s="332">
        <v>3465</v>
      </c>
      <c r="I52" s="332">
        <v>3363</v>
      </c>
      <c r="J52" s="332">
        <v>3369</v>
      </c>
      <c r="K52" s="749">
        <v>109.42670802077301</v>
      </c>
      <c r="L52" s="683"/>
      <c r="M52" s="403"/>
      <c r="N52" s="403"/>
    </row>
    <row r="53" spans="1:41" ht="11.65" customHeight="1" x14ac:dyDescent="0.2">
      <c r="A53" s="403"/>
      <c r="B53" s="466"/>
      <c r="C53" s="95" t="s">
        <v>74</v>
      </c>
      <c r="D53" s="411"/>
      <c r="E53" s="332">
        <v>5505</v>
      </c>
      <c r="F53" s="332">
        <v>5468</v>
      </c>
      <c r="G53" s="332">
        <v>5593</v>
      </c>
      <c r="H53" s="332">
        <v>5627</v>
      </c>
      <c r="I53" s="332">
        <v>5628</v>
      </c>
      <c r="J53" s="332">
        <v>5717</v>
      </c>
      <c r="K53" s="749">
        <v>121.629510682288</v>
      </c>
      <c r="L53" s="683"/>
      <c r="M53" s="403"/>
      <c r="N53" s="403"/>
    </row>
    <row r="54" spans="1:41" ht="11.65" customHeight="1" x14ac:dyDescent="0.2">
      <c r="A54" s="403"/>
      <c r="B54" s="466"/>
      <c r="C54" s="95" t="s">
        <v>76</v>
      </c>
      <c r="D54" s="411"/>
      <c r="E54" s="332">
        <v>2882</v>
      </c>
      <c r="F54" s="332">
        <v>2964</v>
      </c>
      <c r="G54" s="332">
        <v>3031</v>
      </c>
      <c r="H54" s="332">
        <v>2937</v>
      </c>
      <c r="I54" s="332">
        <v>2844</v>
      </c>
      <c r="J54" s="332">
        <v>2837</v>
      </c>
      <c r="K54" s="749">
        <v>115.067971763085</v>
      </c>
      <c r="L54" s="683"/>
      <c r="M54" s="403"/>
      <c r="N54" s="403"/>
    </row>
    <row r="55" spans="1:41" ht="11.65" customHeight="1" x14ac:dyDescent="0.2">
      <c r="A55" s="403"/>
      <c r="B55" s="466"/>
      <c r="C55" s="95" t="s">
        <v>60</v>
      </c>
      <c r="D55" s="411"/>
      <c r="E55" s="332">
        <v>4227</v>
      </c>
      <c r="F55" s="332">
        <v>4221</v>
      </c>
      <c r="G55" s="332">
        <v>4188</v>
      </c>
      <c r="H55" s="332">
        <v>4168</v>
      </c>
      <c r="I55" s="332">
        <v>4113</v>
      </c>
      <c r="J55" s="332">
        <v>4060</v>
      </c>
      <c r="K55" s="749">
        <v>120.57942214700201</v>
      </c>
      <c r="L55" s="683"/>
      <c r="M55" s="403"/>
      <c r="N55" s="403"/>
    </row>
    <row r="56" spans="1:41" ht="11.65" customHeight="1" x14ac:dyDescent="0.2">
      <c r="A56" s="403"/>
      <c r="B56" s="466"/>
      <c r="C56" s="95" t="s">
        <v>59</v>
      </c>
      <c r="D56" s="411"/>
      <c r="E56" s="332">
        <v>39078</v>
      </c>
      <c r="F56" s="332">
        <v>39219</v>
      </c>
      <c r="G56" s="332">
        <v>39744</v>
      </c>
      <c r="H56" s="332">
        <v>40085</v>
      </c>
      <c r="I56" s="332">
        <v>40320</v>
      </c>
      <c r="J56" s="332">
        <v>40354</v>
      </c>
      <c r="K56" s="749">
        <v>117.856220141317</v>
      </c>
      <c r="L56" s="683"/>
      <c r="M56" s="403"/>
      <c r="N56" s="403"/>
    </row>
    <row r="57" spans="1:41" ht="11.65" customHeight="1" x14ac:dyDescent="0.2">
      <c r="A57" s="403"/>
      <c r="B57" s="466"/>
      <c r="C57" s="95" t="s">
        <v>57</v>
      </c>
      <c r="D57" s="411"/>
      <c r="E57" s="332">
        <v>3335</v>
      </c>
      <c r="F57" s="332">
        <v>3356</v>
      </c>
      <c r="G57" s="332">
        <v>3419</v>
      </c>
      <c r="H57" s="332">
        <v>3283</v>
      </c>
      <c r="I57" s="332">
        <v>3278</v>
      </c>
      <c r="J57" s="332">
        <v>3310</v>
      </c>
      <c r="K57" s="749">
        <v>117.269675611914</v>
      </c>
      <c r="L57" s="683"/>
      <c r="M57" s="403"/>
      <c r="N57" s="403"/>
    </row>
    <row r="58" spans="1:41" ht="11.65" customHeight="1" x14ac:dyDescent="0.2">
      <c r="A58" s="403"/>
      <c r="B58" s="466"/>
      <c r="C58" s="95" t="s">
        <v>63</v>
      </c>
      <c r="D58" s="411"/>
      <c r="E58" s="332">
        <v>64477</v>
      </c>
      <c r="F58" s="332">
        <v>64433</v>
      </c>
      <c r="G58" s="332">
        <v>64690</v>
      </c>
      <c r="H58" s="332">
        <v>64504</v>
      </c>
      <c r="I58" s="332">
        <v>64427</v>
      </c>
      <c r="J58" s="332">
        <v>64578</v>
      </c>
      <c r="K58" s="749">
        <v>115.933443171184</v>
      </c>
      <c r="L58" s="683"/>
      <c r="M58" s="403"/>
      <c r="N58" s="403"/>
    </row>
    <row r="59" spans="1:41" ht="11.65" customHeight="1" x14ac:dyDescent="0.2">
      <c r="A59" s="403"/>
      <c r="B59" s="466"/>
      <c r="C59" s="95" t="s">
        <v>79</v>
      </c>
      <c r="D59" s="411"/>
      <c r="E59" s="332">
        <v>5645</v>
      </c>
      <c r="F59" s="332">
        <v>5686</v>
      </c>
      <c r="G59" s="332">
        <v>5663</v>
      </c>
      <c r="H59" s="332">
        <v>5617</v>
      </c>
      <c r="I59" s="332">
        <v>5525</v>
      </c>
      <c r="J59" s="332">
        <v>5549</v>
      </c>
      <c r="K59" s="749">
        <v>116.066261616693</v>
      </c>
      <c r="L59" s="683"/>
      <c r="M59" s="403"/>
      <c r="N59" s="403"/>
    </row>
    <row r="60" spans="1:41" ht="11.65" customHeight="1" x14ac:dyDescent="0.2">
      <c r="A60" s="403"/>
      <c r="B60" s="466"/>
      <c r="C60" s="95" t="s">
        <v>58</v>
      </c>
      <c r="D60" s="411"/>
      <c r="E60" s="332">
        <v>19722</v>
      </c>
      <c r="F60" s="332">
        <v>20006</v>
      </c>
      <c r="G60" s="332">
        <v>20333</v>
      </c>
      <c r="H60" s="332">
        <v>20427</v>
      </c>
      <c r="I60" s="332">
        <v>20584</v>
      </c>
      <c r="J60" s="332">
        <v>20605</v>
      </c>
      <c r="K60" s="749">
        <v>118.970671666588</v>
      </c>
      <c r="L60" s="683"/>
      <c r="M60" s="403"/>
      <c r="N60" s="403"/>
    </row>
    <row r="61" spans="1:41" ht="11.65" customHeight="1" x14ac:dyDescent="0.2">
      <c r="A61" s="403"/>
      <c r="B61" s="466"/>
      <c r="C61" s="95" t="s">
        <v>65</v>
      </c>
      <c r="D61" s="411"/>
      <c r="E61" s="332">
        <v>2256</v>
      </c>
      <c r="F61" s="332">
        <v>2211</v>
      </c>
      <c r="G61" s="332">
        <v>2226</v>
      </c>
      <c r="H61" s="332">
        <v>2232</v>
      </c>
      <c r="I61" s="332">
        <v>2184</v>
      </c>
      <c r="J61" s="332">
        <v>2170</v>
      </c>
      <c r="K61" s="749">
        <v>120.608160398731</v>
      </c>
      <c r="L61" s="683"/>
      <c r="M61" s="403"/>
      <c r="N61" s="403"/>
    </row>
    <row r="62" spans="1:41" ht="11.65" customHeight="1" x14ac:dyDescent="0.2">
      <c r="A62" s="403"/>
      <c r="B62" s="466"/>
      <c r="C62" s="95" t="s">
        <v>67</v>
      </c>
      <c r="D62" s="411"/>
      <c r="E62" s="332">
        <v>5732</v>
      </c>
      <c r="F62" s="332">
        <v>5629</v>
      </c>
      <c r="G62" s="332">
        <v>5602</v>
      </c>
      <c r="H62" s="332">
        <v>5632</v>
      </c>
      <c r="I62" s="332">
        <v>5654</v>
      </c>
      <c r="J62" s="332">
        <v>5644</v>
      </c>
      <c r="K62" s="749">
        <v>121.720057571528</v>
      </c>
      <c r="L62" s="683"/>
      <c r="M62" s="403"/>
      <c r="N62" s="403"/>
      <c r="P62" s="460"/>
    </row>
    <row r="63" spans="1:41" ht="11.65" customHeight="1" x14ac:dyDescent="0.2">
      <c r="A63" s="403"/>
      <c r="B63" s="466"/>
      <c r="C63" s="95" t="s">
        <v>77</v>
      </c>
      <c r="D63" s="411"/>
      <c r="E63" s="332">
        <v>7698</v>
      </c>
      <c r="F63" s="332">
        <v>7644</v>
      </c>
      <c r="G63" s="332">
        <v>7678</v>
      </c>
      <c r="H63" s="332">
        <v>7699</v>
      </c>
      <c r="I63" s="332">
        <v>7503</v>
      </c>
      <c r="J63" s="332">
        <v>7534</v>
      </c>
      <c r="K63" s="749">
        <v>121.376606931084</v>
      </c>
      <c r="L63" s="683"/>
      <c r="M63" s="403"/>
      <c r="N63" s="403"/>
    </row>
    <row r="64" spans="1:41" ht="11.25" customHeight="1" x14ac:dyDescent="0.2">
      <c r="A64" s="403"/>
      <c r="B64" s="466"/>
      <c r="C64" s="95" t="s">
        <v>130</v>
      </c>
      <c r="D64" s="411"/>
      <c r="E64" s="332">
        <v>18831</v>
      </c>
      <c r="F64" s="332">
        <v>18764</v>
      </c>
      <c r="G64" s="332">
        <v>18769</v>
      </c>
      <c r="H64" s="332">
        <v>18657</v>
      </c>
      <c r="I64" s="332">
        <v>18229</v>
      </c>
      <c r="J64" s="332">
        <v>18195</v>
      </c>
      <c r="K64" s="749">
        <v>84.506743459955501</v>
      </c>
      <c r="L64" s="683"/>
      <c r="M64" s="403"/>
      <c r="N64" s="403"/>
    </row>
    <row r="65" spans="1:15" ht="11.65" customHeight="1" x14ac:dyDescent="0.2">
      <c r="A65" s="403"/>
      <c r="B65" s="466"/>
      <c r="C65" s="95" t="s">
        <v>131</v>
      </c>
      <c r="D65" s="411"/>
      <c r="E65" s="332">
        <v>4059</v>
      </c>
      <c r="F65" s="332">
        <v>4192</v>
      </c>
      <c r="G65" s="332">
        <v>4319</v>
      </c>
      <c r="H65" s="332">
        <v>4410</v>
      </c>
      <c r="I65" s="332">
        <v>4533</v>
      </c>
      <c r="J65" s="332">
        <v>4654</v>
      </c>
      <c r="K65" s="749">
        <v>108.19316138698601</v>
      </c>
      <c r="L65" s="683"/>
      <c r="M65" s="403"/>
      <c r="N65" s="403"/>
    </row>
    <row r="66" spans="1:15" s="686" customFormat="1" ht="7.5" customHeight="1" x14ac:dyDescent="0.15">
      <c r="A66" s="684"/>
      <c r="B66" s="685"/>
      <c r="C66" s="1580" t="str">
        <f>CONCATENATE("notas: dados sujeitos a atualizações"".")</f>
        <v>notas: dados sujeitos a atualizações".</v>
      </c>
      <c r="D66" s="1580"/>
      <c r="E66" s="1580"/>
      <c r="F66" s="1580"/>
      <c r="G66" s="1580"/>
      <c r="H66" s="1580"/>
      <c r="I66" s="1580"/>
      <c r="J66" s="1580"/>
      <c r="K66" s="1580"/>
      <c r="L66" s="1580"/>
      <c r="M66" s="1074"/>
      <c r="N66" s="1074"/>
      <c r="O66" s="1074"/>
    </row>
    <row r="67" spans="1:15" ht="9" customHeight="1" x14ac:dyDescent="0.2">
      <c r="A67" s="403"/>
      <c r="B67" s="688"/>
      <c r="C67" s="689" t="s">
        <v>497</v>
      </c>
      <c r="D67" s="411"/>
      <c r="E67" s="687"/>
      <c r="F67" s="687"/>
      <c r="G67" s="687"/>
      <c r="H67" s="687"/>
      <c r="I67" s="690"/>
      <c r="J67" s="577"/>
      <c r="K67" s="577"/>
      <c r="L67" s="577"/>
      <c r="M67" s="523"/>
      <c r="N67" s="403"/>
    </row>
    <row r="68" spans="1:15" ht="13.5" customHeight="1" x14ac:dyDescent="0.2">
      <c r="A68" s="403"/>
      <c r="B68" s="685"/>
      <c r="C68" s="471" t="s">
        <v>422</v>
      </c>
      <c r="D68" s="411"/>
      <c r="E68" s="687"/>
      <c r="F68" s="687"/>
      <c r="G68" s="687"/>
      <c r="H68" s="687"/>
      <c r="I68" s="446" t="s">
        <v>134</v>
      </c>
      <c r="J68" s="577"/>
      <c r="K68" s="577"/>
      <c r="L68" s="577"/>
      <c r="M68" s="523"/>
      <c r="N68" s="403"/>
    </row>
    <row r="69" spans="1:15" ht="13.5" customHeight="1" x14ac:dyDescent="0.2">
      <c r="A69" s="403"/>
      <c r="B69" s="691">
        <v>18</v>
      </c>
      <c r="C69" s="1576">
        <v>43313</v>
      </c>
      <c r="D69" s="1576"/>
      <c r="E69" s="1576"/>
      <c r="F69" s="1576"/>
      <c r="G69" s="413"/>
      <c r="H69" s="413"/>
      <c r="I69" s="413"/>
      <c r="J69" s="413"/>
      <c r="K69" s="413"/>
      <c r="L69" s="413"/>
      <c r="M69" s="413"/>
      <c r="N69" s="413"/>
    </row>
  </sheetData>
  <mergeCells count="13">
    <mergeCell ref="C69:F69"/>
    <mergeCell ref="C41:L41"/>
    <mergeCell ref="C42:D43"/>
    <mergeCell ref="K43:K44"/>
    <mergeCell ref="G30:J30"/>
    <mergeCell ref="C66:L66"/>
    <mergeCell ref="E43:J43"/>
    <mergeCell ref="L1:M1"/>
    <mergeCell ref="B2:D2"/>
    <mergeCell ref="C4:L4"/>
    <mergeCell ref="C5:D6"/>
    <mergeCell ref="K6:K7"/>
    <mergeCell ref="E6:J6"/>
  </mergeCells>
  <conditionalFormatting sqref="F7:G7">
    <cfRule type="cellIs" dxfId="11" priority="7" operator="equal">
      <formula>"jan."</formula>
    </cfRule>
  </conditionalFormatting>
  <conditionalFormatting sqref="H7:J7">
    <cfRule type="cellIs" dxfId="10" priority="4" operator="equal">
      <formula>"jan."</formula>
    </cfRule>
  </conditionalFormatting>
  <conditionalFormatting sqref="E44:G44">
    <cfRule type="cellIs" dxfId="9" priority="3" operator="equal">
      <formula>"jan."</formula>
    </cfRule>
  </conditionalFormatting>
  <conditionalFormatting sqref="H44:J44">
    <cfRule type="cellIs" dxfId="8" priority="2" operator="equal">
      <formula>"jan."</formula>
    </cfRule>
  </conditionalFormatting>
  <conditionalFormatting sqref="E7">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152400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08" customWidth="1"/>
    <col min="2" max="2" width="2.5703125" style="408" customWidth="1"/>
    <col min="3" max="3" width="1.140625" style="408" customWidth="1"/>
    <col min="4" max="4" width="25.85546875" style="408" customWidth="1"/>
    <col min="5" max="10" width="7.5703125" style="419" customWidth="1"/>
    <col min="11" max="11" width="7.5703125" style="448" customWidth="1"/>
    <col min="12" max="12" width="7.5703125" style="419" customWidth="1"/>
    <col min="13" max="13" width="7.7109375" style="448" customWidth="1"/>
    <col min="14" max="14" width="2.5703125" style="408" customWidth="1"/>
    <col min="15" max="15" width="1" style="408" customWidth="1"/>
    <col min="16" max="16384" width="9.140625" style="408"/>
  </cols>
  <sheetData>
    <row r="1" spans="1:15" ht="13.5" customHeight="1" x14ac:dyDescent="0.2">
      <c r="A1" s="403"/>
      <c r="B1" s="1582" t="s">
        <v>329</v>
      </c>
      <c r="C1" s="1582"/>
      <c r="D1" s="1582"/>
      <c r="E1" s="405"/>
      <c r="F1" s="405"/>
      <c r="G1" s="405"/>
      <c r="H1" s="405"/>
      <c r="I1" s="405"/>
      <c r="J1" s="406"/>
      <c r="K1" s="693"/>
      <c r="L1" s="693"/>
      <c r="M1" s="693"/>
      <c r="N1" s="407"/>
      <c r="O1" s="403"/>
    </row>
    <row r="2" spans="1:15" ht="6" customHeight="1" x14ac:dyDescent="0.2">
      <c r="A2" s="403"/>
      <c r="B2" s="1583"/>
      <c r="C2" s="1583"/>
      <c r="D2" s="1583"/>
      <c r="E2" s="409"/>
      <c r="F2" s="410"/>
      <c r="G2" s="410"/>
      <c r="H2" s="410"/>
      <c r="I2" s="410"/>
      <c r="J2" s="410"/>
      <c r="K2" s="411"/>
      <c r="L2" s="410"/>
      <c r="M2" s="411"/>
      <c r="N2" s="412"/>
      <c r="O2" s="403"/>
    </row>
    <row r="3" spans="1:15" ht="13.5" customHeight="1" thickBot="1" x14ac:dyDescent="0.25">
      <c r="A3" s="403"/>
      <c r="B3" s="413"/>
      <c r="C3" s="413"/>
      <c r="D3" s="413"/>
      <c r="E3" s="410"/>
      <c r="F3" s="410"/>
      <c r="G3" s="410"/>
      <c r="H3" s="410"/>
      <c r="I3" s="410" t="s">
        <v>34</v>
      </c>
      <c r="J3" s="410"/>
      <c r="K3" s="572"/>
      <c r="L3" s="410"/>
      <c r="M3" s="1039" t="s">
        <v>73</v>
      </c>
      <c r="N3" s="414"/>
      <c r="O3" s="403"/>
    </row>
    <row r="4" spans="1:15" s="417" customFormat="1" ht="13.5" customHeight="1" thickBot="1" x14ac:dyDescent="0.25">
      <c r="A4" s="415"/>
      <c r="B4" s="416"/>
      <c r="C4" s="1584" t="s">
        <v>0</v>
      </c>
      <c r="D4" s="1585"/>
      <c r="E4" s="1585"/>
      <c r="F4" s="1585"/>
      <c r="G4" s="1585"/>
      <c r="H4" s="1585"/>
      <c r="I4" s="1585"/>
      <c r="J4" s="1585"/>
      <c r="K4" s="1585"/>
      <c r="L4" s="1585"/>
      <c r="M4" s="1586"/>
      <c r="N4" s="414"/>
      <c r="O4" s="403"/>
    </row>
    <row r="5" spans="1:15" ht="4.5" customHeight="1" x14ac:dyDescent="0.2">
      <c r="A5" s="403"/>
      <c r="B5" s="413"/>
      <c r="C5" s="1466" t="s">
        <v>78</v>
      </c>
      <c r="D5" s="1466"/>
      <c r="F5" s="844"/>
      <c r="G5" s="844"/>
      <c r="H5" s="844"/>
      <c r="I5" s="420"/>
      <c r="J5" s="420"/>
      <c r="K5" s="420"/>
      <c r="L5" s="420"/>
      <c r="M5" s="420"/>
      <c r="N5" s="414"/>
      <c r="O5" s="403"/>
    </row>
    <row r="6" spans="1:15" ht="12" customHeight="1" x14ac:dyDescent="0.2">
      <c r="A6" s="403"/>
      <c r="B6" s="413"/>
      <c r="C6" s="1466"/>
      <c r="D6" s="1466"/>
      <c r="E6" s="1468">
        <v>2017</v>
      </c>
      <c r="F6" s="1468"/>
      <c r="G6" s="1593">
        <v>2018</v>
      </c>
      <c r="H6" s="1468"/>
      <c r="I6" s="1468"/>
      <c r="J6" s="1468"/>
      <c r="K6" s="1468"/>
      <c r="L6" s="1468"/>
      <c r="M6" s="1468"/>
      <c r="N6" s="414"/>
      <c r="O6" s="403"/>
    </row>
    <row r="7" spans="1:15" s="417" customFormat="1" ht="12.75" customHeight="1" x14ac:dyDescent="0.2">
      <c r="A7" s="415"/>
      <c r="B7" s="416"/>
      <c r="C7" s="422"/>
      <c r="D7" s="422"/>
      <c r="E7" s="830" t="s">
        <v>95</v>
      </c>
      <c r="F7" s="830" t="s">
        <v>94</v>
      </c>
      <c r="G7" s="750" t="s">
        <v>93</v>
      </c>
      <c r="H7" s="831" t="s">
        <v>104</v>
      </c>
      <c r="I7" s="830" t="s">
        <v>103</v>
      </c>
      <c r="J7" s="831" t="s">
        <v>102</v>
      </c>
      <c r="K7" s="831" t="s">
        <v>101</v>
      </c>
      <c r="L7" s="831" t="s">
        <v>100</v>
      </c>
      <c r="M7" s="831" t="s">
        <v>99</v>
      </c>
      <c r="N7" s="414"/>
      <c r="O7" s="403"/>
    </row>
    <row r="8" spans="1:15" s="426" customFormat="1" ht="12.75" customHeight="1" x14ac:dyDescent="0.2">
      <c r="A8" s="423"/>
      <c r="B8" s="424"/>
      <c r="C8" s="1587" t="s">
        <v>474</v>
      </c>
      <c r="D8" s="1587"/>
      <c r="E8" s="425"/>
      <c r="F8" s="425"/>
      <c r="G8" s="425"/>
      <c r="H8" s="425"/>
      <c r="I8" s="425"/>
      <c r="J8" s="425"/>
      <c r="K8" s="425"/>
      <c r="L8" s="425"/>
      <c r="M8" s="425"/>
      <c r="N8" s="414"/>
      <c r="O8" s="403"/>
    </row>
    <row r="9" spans="1:15" ht="11.25" customHeight="1" x14ac:dyDescent="0.2">
      <c r="A9" s="403"/>
      <c r="B9" s="1031"/>
      <c r="C9" s="1026" t="s">
        <v>135</v>
      </c>
      <c r="D9" s="1032"/>
      <c r="E9" s="1033">
        <v>231164</v>
      </c>
      <c r="F9" s="1033">
        <v>230324</v>
      </c>
      <c r="G9" s="1033">
        <v>179636</v>
      </c>
      <c r="H9" s="1033">
        <v>178625</v>
      </c>
      <c r="I9" s="1033">
        <v>177535</v>
      </c>
      <c r="J9" s="1033">
        <v>176361</v>
      </c>
      <c r="K9" s="1033">
        <v>175384</v>
      </c>
      <c r="L9" s="1033">
        <v>175057</v>
      </c>
      <c r="M9" s="1033">
        <v>174912</v>
      </c>
      <c r="N9" s="414"/>
      <c r="O9" s="403"/>
    </row>
    <row r="10" spans="1:15" ht="11.25" customHeight="1" x14ac:dyDescent="0.2">
      <c r="A10" s="403"/>
      <c r="B10" s="1031"/>
      <c r="C10" s="1026"/>
      <c r="D10" s="1034" t="s">
        <v>72</v>
      </c>
      <c r="E10" s="1035">
        <v>122539</v>
      </c>
      <c r="F10" s="1035">
        <v>122166</v>
      </c>
      <c r="G10" s="1035">
        <v>93737</v>
      </c>
      <c r="H10" s="1035">
        <v>93260</v>
      </c>
      <c r="I10" s="1035">
        <v>92665</v>
      </c>
      <c r="J10" s="1035">
        <v>92081</v>
      </c>
      <c r="K10" s="1035">
        <v>91617</v>
      </c>
      <c r="L10" s="1035">
        <v>91524</v>
      </c>
      <c r="M10" s="1035">
        <v>91525</v>
      </c>
      <c r="N10" s="414"/>
      <c r="O10" s="403"/>
    </row>
    <row r="11" spans="1:15" ht="11.25" customHeight="1" x14ac:dyDescent="0.2">
      <c r="A11" s="403"/>
      <c r="B11" s="1031"/>
      <c r="C11" s="1026"/>
      <c r="D11" s="1034" t="s">
        <v>71</v>
      </c>
      <c r="E11" s="1035">
        <v>108625</v>
      </c>
      <c r="F11" s="1035">
        <v>108158</v>
      </c>
      <c r="G11" s="1035">
        <v>85899</v>
      </c>
      <c r="H11" s="1035">
        <v>85365</v>
      </c>
      <c r="I11" s="1035">
        <v>84870</v>
      </c>
      <c r="J11" s="1035">
        <v>84280</v>
      </c>
      <c r="K11" s="1035">
        <v>83767</v>
      </c>
      <c r="L11" s="1035">
        <v>83533</v>
      </c>
      <c r="M11" s="1035">
        <v>83387</v>
      </c>
      <c r="N11" s="414"/>
      <c r="O11" s="403"/>
    </row>
    <row r="12" spans="1:15" ht="11.25" customHeight="1" x14ac:dyDescent="0.2">
      <c r="A12" s="403"/>
      <c r="B12" s="1031"/>
      <c r="C12" s="1026" t="s">
        <v>136</v>
      </c>
      <c r="D12" s="1032"/>
      <c r="E12" s="1033">
        <v>2037514</v>
      </c>
      <c r="F12" s="1033">
        <v>2038573</v>
      </c>
      <c r="G12" s="1033">
        <v>2037860</v>
      </c>
      <c r="H12" s="1033">
        <v>2036729</v>
      </c>
      <c r="I12" s="1033">
        <v>2033884</v>
      </c>
      <c r="J12" s="1033">
        <v>2033522</v>
      </c>
      <c r="K12" s="1033">
        <v>2033709</v>
      </c>
      <c r="L12" s="1033">
        <v>2035104</v>
      </c>
      <c r="M12" s="1033">
        <v>2036894</v>
      </c>
      <c r="N12" s="414"/>
      <c r="O12" s="403"/>
    </row>
    <row r="13" spans="1:15" ht="11.25" customHeight="1" x14ac:dyDescent="0.2">
      <c r="A13" s="403"/>
      <c r="B13" s="1031"/>
      <c r="C13" s="1026"/>
      <c r="D13" s="1034" t="s">
        <v>72</v>
      </c>
      <c r="E13" s="1035">
        <v>958342</v>
      </c>
      <c r="F13" s="1035">
        <v>958442</v>
      </c>
      <c r="G13" s="1035">
        <v>957869</v>
      </c>
      <c r="H13" s="1035">
        <v>957448</v>
      </c>
      <c r="I13" s="1035">
        <v>956237</v>
      </c>
      <c r="J13" s="1035">
        <v>956326</v>
      </c>
      <c r="K13" s="1035">
        <v>956703</v>
      </c>
      <c r="L13" s="1035">
        <v>957893</v>
      </c>
      <c r="M13" s="1035">
        <v>959086</v>
      </c>
      <c r="N13" s="414"/>
      <c r="O13" s="403"/>
    </row>
    <row r="14" spans="1:15" ht="11.25" customHeight="1" x14ac:dyDescent="0.2">
      <c r="A14" s="403"/>
      <c r="B14" s="1031"/>
      <c r="C14" s="1026"/>
      <c r="D14" s="1034" t="s">
        <v>71</v>
      </c>
      <c r="E14" s="1035">
        <v>1079172</v>
      </c>
      <c r="F14" s="1035">
        <v>1080131</v>
      </c>
      <c r="G14" s="1035">
        <v>1079991</v>
      </c>
      <c r="H14" s="1035">
        <v>1079281</v>
      </c>
      <c r="I14" s="1035">
        <v>1077647</v>
      </c>
      <c r="J14" s="1035">
        <v>1077196</v>
      </c>
      <c r="K14" s="1035">
        <v>1077006</v>
      </c>
      <c r="L14" s="1035">
        <v>1077211</v>
      </c>
      <c r="M14" s="1035">
        <v>1077808</v>
      </c>
      <c r="N14" s="414"/>
      <c r="O14" s="403"/>
    </row>
    <row r="15" spans="1:15" ht="11.25" customHeight="1" x14ac:dyDescent="0.2">
      <c r="A15" s="403"/>
      <c r="B15" s="1031"/>
      <c r="C15" s="1026" t="s">
        <v>137</v>
      </c>
      <c r="D15" s="1032"/>
      <c r="E15" s="1033">
        <v>714211</v>
      </c>
      <c r="F15" s="1033">
        <v>715121</v>
      </c>
      <c r="G15" s="1033">
        <v>715383</v>
      </c>
      <c r="H15" s="1033">
        <v>715111</v>
      </c>
      <c r="I15" s="1033">
        <v>712139</v>
      </c>
      <c r="J15" s="1033">
        <v>712174</v>
      </c>
      <c r="K15" s="1033">
        <v>712637</v>
      </c>
      <c r="L15" s="1033">
        <v>713074</v>
      </c>
      <c r="M15" s="1033">
        <v>713955</v>
      </c>
      <c r="N15" s="414"/>
      <c r="O15" s="403"/>
    </row>
    <row r="16" spans="1:15" ht="11.25" customHeight="1" x14ac:dyDescent="0.2">
      <c r="A16" s="403"/>
      <c r="B16" s="1031"/>
      <c r="C16" s="1026"/>
      <c r="D16" s="1034" t="s">
        <v>72</v>
      </c>
      <c r="E16" s="1035">
        <v>131463</v>
      </c>
      <c r="F16" s="1035">
        <v>131825</v>
      </c>
      <c r="G16" s="1035">
        <v>132011</v>
      </c>
      <c r="H16" s="1035">
        <v>131998</v>
      </c>
      <c r="I16" s="1035">
        <v>131011</v>
      </c>
      <c r="J16" s="1035">
        <v>131221</v>
      </c>
      <c r="K16" s="1035">
        <v>131465</v>
      </c>
      <c r="L16" s="1035">
        <v>131714</v>
      </c>
      <c r="M16" s="1035">
        <v>131862</v>
      </c>
      <c r="N16" s="414"/>
      <c r="O16" s="403"/>
    </row>
    <row r="17" spans="1:15" ht="11.25" customHeight="1" x14ac:dyDescent="0.2">
      <c r="A17" s="403"/>
      <c r="B17" s="1031"/>
      <c r="C17" s="1026"/>
      <c r="D17" s="1034" t="s">
        <v>71</v>
      </c>
      <c r="E17" s="1035">
        <v>582748</v>
      </c>
      <c r="F17" s="1035">
        <v>583296</v>
      </c>
      <c r="G17" s="1035">
        <v>583372</v>
      </c>
      <c r="H17" s="1035">
        <v>583113</v>
      </c>
      <c r="I17" s="1035">
        <v>581128</v>
      </c>
      <c r="J17" s="1035">
        <v>580953</v>
      </c>
      <c r="K17" s="1035">
        <v>581172</v>
      </c>
      <c r="L17" s="1035">
        <v>581360</v>
      </c>
      <c r="M17" s="1035">
        <v>582093</v>
      </c>
      <c r="N17" s="414"/>
      <c r="O17" s="403"/>
    </row>
    <row r="18" spans="1:15" ht="8.25" customHeight="1" x14ac:dyDescent="0.2">
      <c r="A18" s="403"/>
      <c r="B18" s="1031"/>
      <c r="C18" s="1588" t="s">
        <v>637</v>
      </c>
      <c r="D18" s="1588"/>
      <c r="E18" s="1588"/>
      <c r="F18" s="1588"/>
      <c r="G18" s="1588"/>
      <c r="H18" s="1588"/>
      <c r="I18" s="1588"/>
      <c r="J18" s="1588"/>
      <c r="K18" s="1588"/>
      <c r="L18" s="1588"/>
      <c r="M18" s="1588"/>
      <c r="N18" s="414"/>
      <c r="O18" s="88"/>
    </row>
    <row r="19" spans="1:15" ht="3.75" customHeight="1" thickBot="1" x14ac:dyDescent="0.25">
      <c r="A19" s="403"/>
      <c r="B19" s="413"/>
      <c r="C19" s="694"/>
      <c r="D19" s="694"/>
      <c r="E19" s="694"/>
      <c r="F19" s="694"/>
      <c r="G19" s="694"/>
      <c r="H19" s="694"/>
      <c r="I19" s="694"/>
      <c r="J19" s="694"/>
      <c r="K19" s="694"/>
      <c r="L19" s="694"/>
      <c r="M19" s="694"/>
      <c r="N19" s="414"/>
      <c r="O19" s="88"/>
    </row>
    <row r="20" spans="1:15" ht="15" customHeight="1" thickBot="1" x14ac:dyDescent="0.25">
      <c r="A20" s="403"/>
      <c r="B20" s="413"/>
      <c r="C20" s="1589" t="s">
        <v>469</v>
      </c>
      <c r="D20" s="1590"/>
      <c r="E20" s="1590"/>
      <c r="F20" s="1590"/>
      <c r="G20" s="1590"/>
      <c r="H20" s="1590"/>
      <c r="I20" s="1590"/>
      <c r="J20" s="1590"/>
      <c r="K20" s="1590"/>
      <c r="L20" s="1590"/>
      <c r="M20" s="1591"/>
      <c r="N20" s="414"/>
      <c r="O20" s="403"/>
    </row>
    <row r="21" spans="1:15" ht="9" customHeight="1" x14ac:dyDescent="0.2">
      <c r="A21" s="403"/>
      <c r="B21" s="413"/>
      <c r="C21" s="89" t="s">
        <v>78</v>
      </c>
      <c r="D21" s="411"/>
      <c r="E21" s="427"/>
      <c r="F21" s="427"/>
      <c r="G21" s="427"/>
      <c r="H21" s="427"/>
      <c r="I21" s="427"/>
      <c r="J21" s="427"/>
      <c r="K21" s="427"/>
      <c r="L21" s="427"/>
      <c r="M21" s="427"/>
      <c r="N21" s="414"/>
      <c r="O21" s="403"/>
    </row>
    <row r="22" spans="1:15" ht="12.75" customHeight="1" x14ac:dyDescent="0.2">
      <c r="A22" s="403"/>
      <c r="B22" s="413"/>
      <c r="C22" s="1587" t="s">
        <v>138</v>
      </c>
      <c r="D22" s="1587"/>
      <c r="E22" s="408"/>
      <c r="F22" s="425"/>
      <c r="G22" s="425"/>
      <c r="H22" s="425"/>
      <c r="I22" s="425"/>
      <c r="J22" s="425"/>
      <c r="K22" s="425"/>
      <c r="L22" s="425"/>
      <c r="M22" s="425"/>
      <c r="N22" s="414"/>
      <c r="O22" s="403"/>
    </row>
    <row r="23" spans="1:15" s="417" customFormat="1" ht="11.25" customHeight="1" x14ac:dyDescent="0.2">
      <c r="A23" s="415"/>
      <c r="B23" s="1036"/>
      <c r="C23" s="1020" t="s">
        <v>139</v>
      </c>
      <c r="D23" s="1037"/>
      <c r="E23" s="1023">
        <v>1124783</v>
      </c>
      <c r="F23" s="1023">
        <v>1119303</v>
      </c>
      <c r="G23" s="1023">
        <v>1076592</v>
      </c>
      <c r="H23" s="1023">
        <v>1082231</v>
      </c>
      <c r="I23" s="1023">
        <v>1086979</v>
      </c>
      <c r="J23" s="1023">
        <v>1090159</v>
      </c>
      <c r="K23" s="1023">
        <v>1092815</v>
      </c>
      <c r="L23" s="1023">
        <v>1094882</v>
      </c>
      <c r="M23" s="1023">
        <v>1095278</v>
      </c>
      <c r="N23" s="414"/>
      <c r="O23" s="415"/>
    </row>
    <row r="24" spans="1:15" ht="11.25" customHeight="1" x14ac:dyDescent="0.2">
      <c r="A24" s="403"/>
      <c r="B24" s="1031"/>
      <c r="C24" s="1592" t="s">
        <v>344</v>
      </c>
      <c r="D24" s="1592"/>
      <c r="E24" s="1023">
        <v>92030</v>
      </c>
      <c r="F24" s="1023">
        <v>92876</v>
      </c>
      <c r="G24" s="1023">
        <v>89817</v>
      </c>
      <c r="H24" s="1023">
        <v>91093</v>
      </c>
      <c r="I24" s="1023">
        <v>92207</v>
      </c>
      <c r="J24" s="1023">
        <v>93125</v>
      </c>
      <c r="K24" s="1023">
        <v>93622</v>
      </c>
      <c r="L24" s="1023">
        <v>94118</v>
      </c>
      <c r="M24" s="1023">
        <v>94185</v>
      </c>
      <c r="N24" s="428"/>
      <c r="O24" s="403"/>
    </row>
    <row r="25" spans="1:15" ht="11.25" customHeight="1" x14ac:dyDescent="0.2">
      <c r="A25" s="403"/>
      <c r="B25" s="1031"/>
      <c r="C25" s="1581" t="s">
        <v>140</v>
      </c>
      <c r="D25" s="1581"/>
      <c r="E25" s="1023">
        <v>1040</v>
      </c>
      <c r="F25" s="1023">
        <v>1707</v>
      </c>
      <c r="G25" s="1023">
        <v>4001</v>
      </c>
      <c r="H25" s="1023">
        <v>4809</v>
      </c>
      <c r="I25" s="1023">
        <v>6140</v>
      </c>
      <c r="J25" s="1023">
        <v>7915</v>
      </c>
      <c r="K25" s="1023">
        <v>8986</v>
      </c>
      <c r="L25" s="1023">
        <v>8072</v>
      </c>
      <c r="M25" s="1023">
        <v>9218</v>
      </c>
      <c r="N25" s="414"/>
      <c r="O25" s="430"/>
    </row>
    <row r="26" spans="1:15" ht="11.25" customHeight="1" x14ac:dyDescent="0.2">
      <c r="A26" s="403"/>
      <c r="B26" s="1031"/>
      <c r="C26" s="1592" t="s">
        <v>141</v>
      </c>
      <c r="D26" s="1592"/>
      <c r="E26" s="1114" t="s">
        <v>638</v>
      </c>
      <c r="F26" s="1114" t="s">
        <v>638</v>
      </c>
      <c r="G26" s="1114" t="s">
        <v>638</v>
      </c>
      <c r="H26" s="1114" t="s">
        <v>638</v>
      </c>
      <c r="I26" s="1114" t="s">
        <v>638</v>
      </c>
      <c r="J26" s="1114" t="s">
        <v>638</v>
      </c>
      <c r="K26" s="1114" t="s">
        <v>638</v>
      </c>
      <c r="L26" s="1114" t="s">
        <v>638</v>
      </c>
      <c r="M26" s="1114" t="s">
        <v>638</v>
      </c>
      <c r="N26" s="414"/>
      <c r="O26" s="403"/>
    </row>
    <row r="27" spans="1:15" ht="11.25" customHeight="1" x14ac:dyDescent="0.2">
      <c r="A27" s="403"/>
      <c r="B27" s="1031"/>
      <c r="C27" s="1592" t="s">
        <v>345</v>
      </c>
      <c r="D27" s="1592"/>
      <c r="E27" s="1023">
        <v>12516</v>
      </c>
      <c r="F27" s="1023">
        <v>12446</v>
      </c>
      <c r="G27" s="1023">
        <v>12404</v>
      </c>
      <c r="H27" s="1023">
        <v>12397</v>
      </c>
      <c r="I27" s="1023">
        <v>12369</v>
      </c>
      <c r="J27" s="1023">
        <v>12343</v>
      </c>
      <c r="K27" s="1023">
        <v>12301</v>
      </c>
      <c r="L27" s="1023">
        <v>12242</v>
      </c>
      <c r="M27" s="1023">
        <v>12160</v>
      </c>
      <c r="N27" s="414"/>
      <c r="O27" s="403"/>
    </row>
    <row r="28" spans="1:15" s="434" customFormat="1" ht="8.25" customHeight="1" x14ac:dyDescent="0.2">
      <c r="A28" s="431"/>
      <c r="B28" s="1038"/>
      <c r="C28" s="1596" t="s">
        <v>639</v>
      </c>
      <c r="D28" s="1596"/>
      <c r="E28" s="1596"/>
      <c r="F28" s="1596"/>
      <c r="G28" s="1596"/>
      <c r="H28" s="1596" t="s">
        <v>495</v>
      </c>
      <c r="I28" s="1596"/>
      <c r="J28" s="1596"/>
      <c r="K28" s="1596"/>
      <c r="L28" s="1596"/>
      <c r="M28" s="1596"/>
      <c r="N28" s="432"/>
      <c r="O28" s="433"/>
    </row>
    <row r="29" spans="1:15" ht="3.75" customHeight="1" thickBot="1" x14ac:dyDescent="0.25">
      <c r="A29" s="403"/>
      <c r="B29" s="413"/>
      <c r="C29" s="413"/>
      <c r="D29" s="413"/>
      <c r="E29" s="410"/>
      <c r="F29" s="410"/>
      <c r="G29" s="410"/>
      <c r="H29" s="410"/>
      <c r="I29" s="410"/>
      <c r="J29" s="410"/>
      <c r="K29" s="411"/>
      <c r="L29" s="410"/>
      <c r="M29" s="411"/>
      <c r="N29" s="414"/>
      <c r="O29" s="435"/>
    </row>
    <row r="30" spans="1:15" ht="13.5" customHeight="1" thickBot="1" x14ac:dyDescent="0.25">
      <c r="A30" s="403"/>
      <c r="B30" s="413"/>
      <c r="C30" s="1570" t="s">
        <v>1</v>
      </c>
      <c r="D30" s="1571"/>
      <c r="E30" s="1571"/>
      <c r="F30" s="1571"/>
      <c r="G30" s="1571"/>
      <c r="H30" s="1571"/>
      <c r="I30" s="1571"/>
      <c r="J30" s="1571"/>
      <c r="K30" s="1571"/>
      <c r="L30" s="1571"/>
      <c r="M30" s="1572"/>
      <c r="N30" s="414"/>
      <c r="O30" s="403"/>
    </row>
    <row r="31" spans="1:15" ht="9" customHeight="1" x14ac:dyDescent="0.2">
      <c r="A31" s="403"/>
      <c r="B31" s="413"/>
      <c r="C31" s="89" t="s">
        <v>78</v>
      </c>
      <c r="D31" s="411"/>
      <c r="E31" s="436"/>
      <c r="F31" s="436"/>
      <c r="G31" s="436"/>
      <c r="H31" s="436"/>
      <c r="I31" s="436"/>
      <c r="J31" s="436"/>
      <c r="K31" s="436"/>
      <c r="L31" s="436"/>
      <c r="M31" s="436"/>
      <c r="N31" s="414"/>
      <c r="O31" s="403"/>
    </row>
    <row r="32" spans="1:15" s="441" customFormat="1" ht="13.5" customHeight="1" x14ac:dyDescent="0.2">
      <c r="A32" s="437"/>
      <c r="B32" s="438"/>
      <c r="C32" s="1594" t="s">
        <v>324</v>
      </c>
      <c r="D32" s="1594"/>
      <c r="E32" s="439">
        <v>182468</v>
      </c>
      <c r="F32" s="439">
        <v>185284</v>
      </c>
      <c r="G32" s="439">
        <v>192331</v>
      </c>
      <c r="H32" s="439">
        <v>190625</v>
      </c>
      <c r="I32" s="439">
        <v>188210</v>
      </c>
      <c r="J32" s="439">
        <v>183733</v>
      </c>
      <c r="K32" s="439">
        <v>177569</v>
      </c>
      <c r="L32" s="439">
        <v>167650</v>
      </c>
      <c r="M32" s="439">
        <v>168291</v>
      </c>
      <c r="N32" s="440"/>
      <c r="O32" s="437"/>
    </row>
    <row r="33" spans="1:16" s="441" customFormat="1" ht="15" customHeight="1" x14ac:dyDescent="0.2">
      <c r="A33" s="437"/>
      <c r="B33" s="438"/>
      <c r="C33" s="695" t="s">
        <v>323</v>
      </c>
      <c r="D33" s="695"/>
      <c r="E33" s="86"/>
      <c r="F33" s="86"/>
      <c r="G33" s="86"/>
      <c r="H33" s="86"/>
      <c r="I33" s="86"/>
      <c r="J33" s="86"/>
      <c r="K33" s="86"/>
      <c r="L33" s="86"/>
      <c r="M33" s="86"/>
      <c r="N33" s="440"/>
      <c r="O33" s="437"/>
    </row>
    <row r="34" spans="1:16" s="417" customFormat="1" ht="12.75" customHeight="1" x14ac:dyDescent="0.2">
      <c r="A34" s="415"/>
      <c r="B34" s="1036"/>
      <c r="C34" s="1595" t="s">
        <v>142</v>
      </c>
      <c r="D34" s="1595"/>
      <c r="E34" s="1023">
        <v>148300</v>
      </c>
      <c r="F34" s="1023">
        <v>150807</v>
      </c>
      <c r="G34" s="1023">
        <v>157440</v>
      </c>
      <c r="H34" s="1023">
        <v>154564</v>
      </c>
      <c r="I34" s="1023">
        <v>151300</v>
      </c>
      <c r="J34" s="1023">
        <v>147485</v>
      </c>
      <c r="K34" s="1023">
        <v>142856</v>
      </c>
      <c r="L34" s="1023">
        <v>134327</v>
      </c>
      <c r="M34" s="1023">
        <v>135396</v>
      </c>
      <c r="N34" s="442"/>
      <c r="O34" s="415"/>
    </row>
    <row r="35" spans="1:16" s="417" customFormat="1" ht="23.25" customHeight="1" x14ac:dyDescent="0.2">
      <c r="A35" s="415"/>
      <c r="B35" s="1036"/>
      <c r="C35" s="1595" t="s">
        <v>143</v>
      </c>
      <c r="D35" s="1595"/>
      <c r="E35" s="1023">
        <v>7596</v>
      </c>
      <c r="F35" s="1023">
        <v>8385</v>
      </c>
      <c r="G35" s="1023">
        <v>9263</v>
      </c>
      <c r="H35" s="1023">
        <v>9795</v>
      </c>
      <c r="I35" s="1023">
        <v>9291</v>
      </c>
      <c r="J35" s="1023">
        <v>8515</v>
      </c>
      <c r="K35" s="1023">
        <v>7313</v>
      </c>
      <c r="L35" s="1023">
        <v>6323</v>
      </c>
      <c r="M35" s="1023">
        <v>6248</v>
      </c>
      <c r="N35" s="442"/>
      <c r="O35" s="415"/>
    </row>
    <row r="36" spans="1:16" s="417" customFormat="1" ht="21.75" customHeight="1" x14ac:dyDescent="0.2">
      <c r="A36" s="415"/>
      <c r="B36" s="1036"/>
      <c r="C36" s="1595" t="s">
        <v>145</v>
      </c>
      <c r="D36" s="1595"/>
      <c r="E36" s="1023">
        <v>24940</v>
      </c>
      <c r="F36" s="1023">
        <v>24471</v>
      </c>
      <c r="G36" s="1023">
        <v>23826</v>
      </c>
      <c r="H36" s="1023">
        <v>23800</v>
      </c>
      <c r="I36" s="1023">
        <v>23933</v>
      </c>
      <c r="J36" s="1023">
        <v>23531</v>
      </c>
      <c r="K36" s="1023">
        <v>23101</v>
      </c>
      <c r="L36" s="1023">
        <v>22580</v>
      </c>
      <c r="M36" s="1023">
        <v>22149</v>
      </c>
      <c r="N36" s="442"/>
      <c r="O36" s="415"/>
    </row>
    <row r="37" spans="1:16" s="417" customFormat="1" ht="20.25" customHeight="1" x14ac:dyDescent="0.2">
      <c r="A37" s="415"/>
      <c r="B37" s="1036"/>
      <c r="C37" s="1595" t="s">
        <v>146</v>
      </c>
      <c r="D37" s="1595"/>
      <c r="E37" s="1023">
        <v>26</v>
      </c>
      <c r="F37" s="1023">
        <v>26</v>
      </c>
      <c r="G37" s="1023">
        <v>28</v>
      </c>
      <c r="H37" s="1023">
        <v>29</v>
      </c>
      <c r="I37" s="1023">
        <v>26</v>
      </c>
      <c r="J37" s="1023">
        <v>26</v>
      </c>
      <c r="K37" s="1023">
        <v>27</v>
      </c>
      <c r="L37" s="1023">
        <v>22</v>
      </c>
      <c r="M37" s="1023">
        <v>27</v>
      </c>
      <c r="N37" s="442"/>
      <c r="O37" s="415"/>
    </row>
    <row r="38" spans="1:16" s="417" customFormat="1" ht="20.25" customHeight="1" x14ac:dyDescent="0.2">
      <c r="A38" s="415"/>
      <c r="B38" s="1036"/>
      <c r="C38" s="1595" t="s">
        <v>475</v>
      </c>
      <c r="D38" s="1595"/>
      <c r="E38" s="1023">
        <v>2604</v>
      </c>
      <c r="F38" s="1023">
        <v>2458</v>
      </c>
      <c r="G38" s="1023">
        <v>2348</v>
      </c>
      <c r="H38" s="1023">
        <v>3202</v>
      </c>
      <c r="I38" s="1023">
        <v>4734</v>
      </c>
      <c r="J38" s="1023">
        <v>5138</v>
      </c>
      <c r="K38" s="1023">
        <v>5316</v>
      </c>
      <c r="L38" s="1023">
        <v>5329</v>
      </c>
      <c r="M38" s="1023">
        <v>5387</v>
      </c>
      <c r="N38" s="442"/>
      <c r="O38" s="415"/>
    </row>
    <row r="39" spans="1:16" s="417" customFormat="1" ht="3.75" customHeight="1" x14ac:dyDescent="0.2">
      <c r="A39" s="415"/>
      <c r="B39" s="1036"/>
      <c r="C39" s="1059"/>
      <c r="D39" s="1060"/>
      <c r="E39" s="1061"/>
      <c r="F39" s="1061"/>
      <c r="G39" s="1061"/>
      <c r="H39" s="1061"/>
      <c r="I39" s="1061"/>
      <c r="J39" s="1061"/>
      <c r="K39" s="1061"/>
      <c r="L39" s="1061"/>
      <c r="M39" s="1061"/>
      <c r="N39" s="442"/>
      <c r="O39" s="415"/>
    </row>
    <row r="40" spans="1:16" ht="12.75" customHeight="1" x14ac:dyDescent="0.2">
      <c r="A40" s="403"/>
      <c r="B40" s="413"/>
      <c r="C40" s="1594" t="s">
        <v>337</v>
      </c>
      <c r="D40" s="1594"/>
      <c r="E40" s="439"/>
      <c r="F40" s="439"/>
      <c r="G40" s="439"/>
      <c r="H40" s="439"/>
      <c r="I40" s="439"/>
      <c r="J40" s="439"/>
      <c r="K40" s="439"/>
      <c r="L40" s="439"/>
      <c r="M40" s="439"/>
      <c r="N40" s="414"/>
      <c r="O40" s="403"/>
    </row>
    <row r="41" spans="1:16" ht="10.5" customHeight="1" x14ac:dyDescent="0.2">
      <c r="A41" s="403"/>
      <c r="B41" s="413"/>
      <c r="C41" s="1026" t="s">
        <v>62</v>
      </c>
      <c r="D41" s="1021"/>
      <c r="E41" s="1022">
        <v>10708</v>
      </c>
      <c r="F41" s="1022">
        <v>10429</v>
      </c>
      <c r="G41" s="1022">
        <v>10801</v>
      </c>
      <c r="H41" s="1022">
        <v>10732</v>
      </c>
      <c r="I41" s="1022">
        <v>10580</v>
      </c>
      <c r="J41" s="1022">
        <v>10739</v>
      </c>
      <c r="K41" s="1022">
        <v>10616</v>
      </c>
      <c r="L41" s="1022">
        <v>10064</v>
      </c>
      <c r="M41" s="1022">
        <v>10156</v>
      </c>
      <c r="N41" s="414"/>
      <c r="O41" s="403">
        <v>24716</v>
      </c>
      <c r="P41" s="459"/>
    </row>
    <row r="42" spans="1:16" ht="10.5" customHeight="1" x14ac:dyDescent="0.2">
      <c r="A42" s="403"/>
      <c r="B42" s="413"/>
      <c r="C42" s="1026" t="s">
        <v>55</v>
      </c>
      <c r="D42" s="1021"/>
      <c r="E42" s="1022">
        <v>2544</v>
      </c>
      <c r="F42" s="1022">
        <v>2522</v>
      </c>
      <c r="G42" s="1022">
        <v>2795</v>
      </c>
      <c r="H42" s="1022">
        <v>2799</v>
      </c>
      <c r="I42" s="1022">
        <v>2790</v>
      </c>
      <c r="J42" s="1022">
        <v>2755</v>
      </c>
      <c r="K42" s="1022">
        <v>2489</v>
      </c>
      <c r="L42" s="1022">
        <v>2208</v>
      </c>
      <c r="M42" s="1022">
        <v>2163</v>
      </c>
      <c r="N42" s="414"/>
      <c r="O42" s="403">
        <v>5505</v>
      </c>
    </row>
    <row r="43" spans="1:16" ht="10.5" customHeight="1" x14ac:dyDescent="0.2">
      <c r="A43" s="403"/>
      <c r="B43" s="413"/>
      <c r="C43" s="1026" t="s">
        <v>64</v>
      </c>
      <c r="D43" s="1021"/>
      <c r="E43" s="1022">
        <v>14188</v>
      </c>
      <c r="F43" s="1022">
        <v>14305</v>
      </c>
      <c r="G43" s="1022">
        <v>14546</v>
      </c>
      <c r="H43" s="1022">
        <v>14709</v>
      </c>
      <c r="I43" s="1022">
        <v>14738</v>
      </c>
      <c r="J43" s="1022">
        <v>14788</v>
      </c>
      <c r="K43" s="1022">
        <v>14302</v>
      </c>
      <c r="L43" s="1022">
        <v>13815</v>
      </c>
      <c r="M43" s="1022">
        <v>13897</v>
      </c>
      <c r="N43" s="414"/>
      <c r="O43" s="403">
        <v>35834</v>
      </c>
    </row>
    <row r="44" spans="1:16" ht="10.5" customHeight="1" x14ac:dyDescent="0.2">
      <c r="A44" s="403"/>
      <c r="B44" s="413"/>
      <c r="C44" s="1026" t="s">
        <v>66</v>
      </c>
      <c r="D44" s="1021"/>
      <c r="E44" s="1022">
        <v>1668</v>
      </c>
      <c r="F44" s="1022">
        <v>1625</v>
      </c>
      <c r="G44" s="1022">
        <v>1678</v>
      </c>
      <c r="H44" s="1022">
        <v>1705</v>
      </c>
      <c r="I44" s="1022">
        <v>1693</v>
      </c>
      <c r="J44" s="1022">
        <v>1654</v>
      </c>
      <c r="K44" s="1022">
        <v>1609</v>
      </c>
      <c r="L44" s="1022">
        <v>1470</v>
      </c>
      <c r="M44" s="1022">
        <v>1488</v>
      </c>
      <c r="N44" s="414"/>
      <c r="O44" s="403">
        <v>3304</v>
      </c>
    </row>
    <row r="45" spans="1:16" ht="10.5" customHeight="1" x14ac:dyDescent="0.2">
      <c r="A45" s="403"/>
      <c r="B45" s="413"/>
      <c r="C45" s="1026" t="s">
        <v>75</v>
      </c>
      <c r="D45" s="1021"/>
      <c r="E45" s="1022">
        <v>2828</v>
      </c>
      <c r="F45" s="1022">
        <v>2788</v>
      </c>
      <c r="G45" s="1022">
        <v>2830</v>
      </c>
      <c r="H45" s="1022">
        <v>2807</v>
      </c>
      <c r="I45" s="1022">
        <v>2769</v>
      </c>
      <c r="J45" s="1022">
        <v>2707</v>
      </c>
      <c r="K45" s="1022">
        <v>2603</v>
      </c>
      <c r="L45" s="1022">
        <v>2446</v>
      </c>
      <c r="M45" s="1022">
        <v>2480</v>
      </c>
      <c r="N45" s="414"/>
      <c r="O45" s="403">
        <v>6334</v>
      </c>
    </row>
    <row r="46" spans="1:16" ht="10.5" customHeight="1" x14ac:dyDescent="0.2">
      <c r="A46" s="403"/>
      <c r="B46" s="413"/>
      <c r="C46" s="1026" t="s">
        <v>61</v>
      </c>
      <c r="D46" s="1021"/>
      <c r="E46" s="1022">
        <v>5831</v>
      </c>
      <c r="F46" s="1022">
        <v>5900</v>
      </c>
      <c r="G46" s="1022">
        <v>6292</v>
      </c>
      <c r="H46" s="1022">
        <v>5852</v>
      </c>
      <c r="I46" s="1022">
        <v>5854</v>
      </c>
      <c r="J46" s="1022">
        <v>5944</v>
      </c>
      <c r="K46" s="1022">
        <v>5764</v>
      </c>
      <c r="L46" s="1022">
        <v>5384</v>
      </c>
      <c r="M46" s="1022">
        <v>5360</v>
      </c>
      <c r="N46" s="414"/>
      <c r="O46" s="403">
        <v>14052</v>
      </c>
    </row>
    <row r="47" spans="1:16" ht="10.5" customHeight="1" x14ac:dyDescent="0.2">
      <c r="A47" s="403"/>
      <c r="B47" s="413"/>
      <c r="C47" s="1026" t="s">
        <v>56</v>
      </c>
      <c r="D47" s="1021"/>
      <c r="E47" s="1022">
        <v>2624</v>
      </c>
      <c r="F47" s="1022">
        <v>2438</v>
      </c>
      <c r="G47" s="1022">
        <v>2547</v>
      </c>
      <c r="H47" s="1022">
        <v>2440</v>
      </c>
      <c r="I47" s="1022">
        <v>2448</v>
      </c>
      <c r="J47" s="1022">
        <v>2416</v>
      </c>
      <c r="K47" s="1022">
        <v>2353</v>
      </c>
      <c r="L47" s="1022">
        <v>2125</v>
      </c>
      <c r="M47" s="1022">
        <v>2169</v>
      </c>
      <c r="N47" s="414"/>
      <c r="O47" s="403">
        <v>5973</v>
      </c>
    </row>
    <row r="48" spans="1:16" ht="10.5" customHeight="1" x14ac:dyDescent="0.2">
      <c r="A48" s="403"/>
      <c r="B48" s="413"/>
      <c r="C48" s="1026" t="s">
        <v>74</v>
      </c>
      <c r="D48" s="1021"/>
      <c r="E48" s="1022">
        <v>10349</v>
      </c>
      <c r="F48" s="1022">
        <v>14058</v>
      </c>
      <c r="G48" s="1022">
        <v>15438</v>
      </c>
      <c r="H48" s="1022">
        <v>15407</v>
      </c>
      <c r="I48" s="1022">
        <v>12910</v>
      </c>
      <c r="J48" s="1022">
        <v>9456</v>
      </c>
      <c r="K48" s="1022">
        <v>7050</v>
      </c>
      <c r="L48" s="1022">
        <v>5537</v>
      </c>
      <c r="M48" s="1022">
        <v>5077</v>
      </c>
      <c r="N48" s="414"/>
      <c r="O48" s="403">
        <v>26102</v>
      </c>
    </row>
    <row r="49" spans="1:15" ht="10.5" customHeight="1" x14ac:dyDescent="0.2">
      <c r="A49" s="403"/>
      <c r="B49" s="413"/>
      <c r="C49" s="1026" t="s">
        <v>76</v>
      </c>
      <c r="D49" s="1021"/>
      <c r="E49" s="1022">
        <v>1767</v>
      </c>
      <c r="F49" s="1022">
        <v>1696</v>
      </c>
      <c r="G49" s="1022">
        <v>1772</v>
      </c>
      <c r="H49" s="1022">
        <v>1817</v>
      </c>
      <c r="I49" s="1022">
        <v>1811</v>
      </c>
      <c r="J49" s="1022">
        <v>1737</v>
      </c>
      <c r="K49" s="1022">
        <v>1692</v>
      </c>
      <c r="L49" s="1022">
        <v>1606</v>
      </c>
      <c r="M49" s="1022">
        <v>1603</v>
      </c>
      <c r="N49" s="414"/>
      <c r="O49" s="403">
        <v>4393</v>
      </c>
    </row>
    <row r="50" spans="1:15" ht="10.5" customHeight="1" x14ac:dyDescent="0.2">
      <c r="A50" s="403"/>
      <c r="B50" s="413"/>
      <c r="C50" s="1026" t="s">
        <v>60</v>
      </c>
      <c r="D50" s="1021"/>
      <c r="E50" s="1022">
        <v>5790</v>
      </c>
      <c r="F50" s="1022">
        <v>5891</v>
      </c>
      <c r="G50" s="1022">
        <v>6549</v>
      </c>
      <c r="H50" s="1022">
        <v>6142</v>
      </c>
      <c r="I50" s="1022">
        <v>6008</v>
      </c>
      <c r="J50" s="1022">
        <v>5976</v>
      </c>
      <c r="K50" s="1022">
        <v>5850</v>
      </c>
      <c r="L50" s="1022">
        <v>5532</v>
      </c>
      <c r="M50" s="1022">
        <v>5649</v>
      </c>
      <c r="N50" s="414"/>
      <c r="O50" s="403">
        <v>16923</v>
      </c>
    </row>
    <row r="51" spans="1:15" ht="10.5" customHeight="1" x14ac:dyDescent="0.2">
      <c r="A51" s="403"/>
      <c r="B51" s="413"/>
      <c r="C51" s="1026" t="s">
        <v>59</v>
      </c>
      <c r="D51" s="1021"/>
      <c r="E51" s="1022">
        <v>37436</v>
      </c>
      <c r="F51" s="1022">
        <v>36828</v>
      </c>
      <c r="G51" s="1022">
        <v>37078</v>
      </c>
      <c r="H51" s="1022">
        <v>37486</v>
      </c>
      <c r="I51" s="1022">
        <v>37543</v>
      </c>
      <c r="J51" s="1022">
        <v>37027</v>
      </c>
      <c r="K51" s="1022">
        <v>36828</v>
      </c>
      <c r="L51" s="1022">
        <v>35876</v>
      </c>
      <c r="M51" s="1022">
        <v>36084</v>
      </c>
      <c r="N51" s="414"/>
      <c r="O51" s="403">
        <v>81201</v>
      </c>
    </row>
    <row r="52" spans="1:15" ht="10.5" customHeight="1" x14ac:dyDescent="0.2">
      <c r="A52" s="403"/>
      <c r="B52" s="413"/>
      <c r="C52" s="1026" t="s">
        <v>57</v>
      </c>
      <c r="D52" s="1021"/>
      <c r="E52" s="1022">
        <v>2143</v>
      </c>
      <c r="F52" s="1022">
        <v>2062</v>
      </c>
      <c r="G52" s="1022">
        <v>2218</v>
      </c>
      <c r="H52" s="1022">
        <v>2189</v>
      </c>
      <c r="I52" s="1022">
        <v>2160</v>
      </c>
      <c r="J52" s="1022">
        <v>2106</v>
      </c>
      <c r="K52" s="1022">
        <v>2055</v>
      </c>
      <c r="L52" s="1022">
        <v>1857</v>
      </c>
      <c r="M52" s="1022">
        <v>1843</v>
      </c>
      <c r="N52" s="414"/>
      <c r="O52" s="403">
        <v>4403</v>
      </c>
    </row>
    <row r="53" spans="1:15" ht="10.5" customHeight="1" x14ac:dyDescent="0.2">
      <c r="A53" s="403"/>
      <c r="B53" s="413"/>
      <c r="C53" s="1026" t="s">
        <v>63</v>
      </c>
      <c r="D53" s="1021"/>
      <c r="E53" s="1022">
        <v>38509</v>
      </c>
      <c r="F53" s="1022">
        <v>38468</v>
      </c>
      <c r="G53" s="1022">
        <v>39894</v>
      </c>
      <c r="H53" s="1022">
        <v>38856</v>
      </c>
      <c r="I53" s="1022">
        <v>39211</v>
      </c>
      <c r="J53" s="1022">
        <v>38963</v>
      </c>
      <c r="K53" s="1022">
        <v>38275</v>
      </c>
      <c r="L53" s="1022">
        <v>36207</v>
      </c>
      <c r="M53" s="1022">
        <v>37128</v>
      </c>
      <c r="N53" s="414"/>
      <c r="O53" s="403">
        <v>88638</v>
      </c>
    </row>
    <row r="54" spans="1:15" ht="10.5" customHeight="1" x14ac:dyDescent="0.2">
      <c r="A54" s="403"/>
      <c r="B54" s="413"/>
      <c r="C54" s="1026" t="s">
        <v>79</v>
      </c>
      <c r="D54" s="1021"/>
      <c r="E54" s="1022">
        <v>7240</v>
      </c>
      <c r="F54" s="1022">
        <v>7259</v>
      </c>
      <c r="G54" s="1022">
        <v>7718</v>
      </c>
      <c r="H54" s="1022">
        <v>7487</v>
      </c>
      <c r="I54" s="1022">
        <v>7509</v>
      </c>
      <c r="J54" s="1022">
        <v>7384</v>
      </c>
      <c r="K54" s="1022">
        <v>6821</v>
      </c>
      <c r="L54" s="1022">
        <v>6217</v>
      </c>
      <c r="M54" s="1022">
        <v>6078</v>
      </c>
      <c r="N54" s="414"/>
      <c r="O54" s="403">
        <v>18640</v>
      </c>
    </row>
    <row r="55" spans="1:15" ht="10.5" customHeight="1" x14ac:dyDescent="0.2">
      <c r="A55" s="403"/>
      <c r="B55" s="413"/>
      <c r="C55" s="1026" t="s">
        <v>58</v>
      </c>
      <c r="D55" s="1021"/>
      <c r="E55" s="1022">
        <v>15483</v>
      </c>
      <c r="F55" s="1022">
        <v>15346</v>
      </c>
      <c r="G55" s="1022">
        <v>15922</v>
      </c>
      <c r="H55" s="1022">
        <v>15769</v>
      </c>
      <c r="I55" s="1022">
        <v>15901</v>
      </c>
      <c r="J55" s="1022">
        <v>15907</v>
      </c>
      <c r="K55" s="1022">
        <v>15570</v>
      </c>
      <c r="L55" s="1022">
        <v>14756</v>
      </c>
      <c r="M55" s="1022">
        <v>14830</v>
      </c>
      <c r="N55" s="414"/>
      <c r="O55" s="403">
        <v>35533</v>
      </c>
    </row>
    <row r="56" spans="1:15" ht="10.5" customHeight="1" x14ac:dyDescent="0.2">
      <c r="A56" s="403"/>
      <c r="B56" s="413"/>
      <c r="C56" s="1026" t="s">
        <v>65</v>
      </c>
      <c r="D56" s="1021"/>
      <c r="E56" s="1022">
        <v>2562</v>
      </c>
      <c r="F56" s="1022">
        <v>2514</v>
      </c>
      <c r="G56" s="1022">
        <v>2661</v>
      </c>
      <c r="H56" s="1022">
        <v>2578</v>
      </c>
      <c r="I56" s="1022">
        <v>2530</v>
      </c>
      <c r="J56" s="1022">
        <v>2549</v>
      </c>
      <c r="K56" s="1022">
        <v>2503</v>
      </c>
      <c r="L56" s="1022">
        <v>2405</v>
      </c>
      <c r="M56" s="1022">
        <v>2364</v>
      </c>
      <c r="N56" s="414"/>
      <c r="O56" s="403">
        <v>6979</v>
      </c>
    </row>
    <row r="57" spans="1:15" ht="10.5" customHeight="1" x14ac:dyDescent="0.2">
      <c r="A57" s="403"/>
      <c r="B57" s="413"/>
      <c r="C57" s="1026" t="s">
        <v>67</v>
      </c>
      <c r="D57" s="1021"/>
      <c r="E57" s="1022">
        <v>2803</v>
      </c>
      <c r="F57" s="1022">
        <v>2855</v>
      </c>
      <c r="G57" s="1022">
        <v>2951</v>
      </c>
      <c r="H57" s="1022">
        <v>2948</v>
      </c>
      <c r="I57" s="1022">
        <v>2968</v>
      </c>
      <c r="J57" s="1022">
        <v>2928</v>
      </c>
      <c r="K57" s="1022">
        <v>2782</v>
      </c>
      <c r="L57" s="1022">
        <v>2611</v>
      </c>
      <c r="M57" s="1022">
        <v>2659</v>
      </c>
      <c r="N57" s="414"/>
      <c r="O57" s="403">
        <v>5622</v>
      </c>
    </row>
    <row r="58" spans="1:15" ht="10.5" customHeight="1" x14ac:dyDescent="0.2">
      <c r="A58" s="403"/>
      <c r="B58" s="413"/>
      <c r="C58" s="1026" t="s">
        <v>77</v>
      </c>
      <c r="D58" s="1021"/>
      <c r="E58" s="1022">
        <v>5611</v>
      </c>
      <c r="F58" s="1022">
        <v>5759</v>
      </c>
      <c r="G58" s="1022">
        <v>6044</v>
      </c>
      <c r="H58" s="1022">
        <v>5990</v>
      </c>
      <c r="I58" s="1022">
        <v>5807</v>
      </c>
      <c r="J58" s="1022">
        <v>5634</v>
      </c>
      <c r="K58" s="1022">
        <v>5390</v>
      </c>
      <c r="L58" s="1022">
        <v>5047</v>
      </c>
      <c r="M58" s="1022">
        <v>4946</v>
      </c>
      <c r="N58" s="414"/>
      <c r="O58" s="403">
        <v>12225</v>
      </c>
    </row>
    <row r="59" spans="1:15" ht="10.5" customHeight="1" x14ac:dyDescent="0.2">
      <c r="A59" s="403"/>
      <c r="B59" s="413"/>
      <c r="C59" s="1026" t="s">
        <v>130</v>
      </c>
      <c r="D59" s="1021"/>
      <c r="E59" s="1022">
        <v>6848</v>
      </c>
      <c r="F59" s="1022">
        <v>6891</v>
      </c>
      <c r="G59" s="1022">
        <v>7057</v>
      </c>
      <c r="H59" s="1022">
        <v>7055</v>
      </c>
      <c r="I59" s="1022">
        <v>6982</v>
      </c>
      <c r="J59" s="1022">
        <v>7307</v>
      </c>
      <c r="K59" s="1022">
        <v>7431</v>
      </c>
      <c r="L59" s="1022">
        <v>7148</v>
      </c>
      <c r="M59" s="1022">
        <v>6983</v>
      </c>
      <c r="N59" s="414"/>
      <c r="O59" s="403">
        <v>8291</v>
      </c>
    </row>
    <row r="60" spans="1:15" ht="10.5" customHeight="1" x14ac:dyDescent="0.2">
      <c r="A60" s="403"/>
      <c r="B60" s="413"/>
      <c r="C60" s="1026" t="s">
        <v>131</v>
      </c>
      <c r="D60" s="1021"/>
      <c r="E60" s="1022">
        <v>5536</v>
      </c>
      <c r="F60" s="1022">
        <v>5650</v>
      </c>
      <c r="G60" s="1022">
        <v>5541</v>
      </c>
      <c r="H60" s="1022">
        <v>5859</v>
      </c>
      <c r="I60" s="1022">
        <v>5998</v>
      </c>
      <c r="J60" s="1022">
        <v>5757</v>
      </c>
      <c r="K60" s="1022">
        <v>5587</v>
      </c>
      <c r="L60" s="1022">
        <v>5339</v>
      </c>
      <c r="M60" s="1022">
        <v>5337</v>
      </c>
      <c r="N60" s="414"/>
      <c r="O60" s="403">
        <v>12043</v>
      </c>
    </row>
    <row r="61" spans="1:15" s="441" customFormat="1" ht="14.25" customHeight="1" x14ac:dyDescent="0.2">
      <c r="A61" s="437"/>
      <c r="B61" s="438"/>
      <c r="C61" s="695" t="s">
        <v>147</v>
      </c>
      <c r="D61" s="695"/>
      <c r="E61" s="439"/>
      <c r="F61" s="439"/>
      <c r="G61" s="439"/>
      <c r="H61" s="439"/>
      <c r="I61" s="439"/>
      <c r="J61" s="439"/>
      <c r="K61" s="439"/>
      <c r="L61" s="439"/>
      <c r="M61" s="439"/>
      <c r="N61" s="440"/>
      <c r="O61" s="437"/>
    </row>
    <row r="62" spans="1:15" s="417" customFormat="1" ht="13.5" customHeight="1" x14ac:dyDescent="0.2">
      <c r="A62" s="415"/>
      <c r="B62" s="1036"/>
      <c r="C62" s="1595" t="s">
        <v>148</v>
      </c>
      <c r="D62" s="1595"/>
      <c r="E62" s="1024">
        <v>465.45</v>
      </c>
      <c r="F62" s="1024">
        <v>470.38</v>
      </c>
      <c r="G62" s="1024">
        <v>481.49</v>
      </c>
      <c r="H62" s="1024">
        <v>491.79</v>
      </c>
      <c r="I62" s="1024">
        <v>485.6</v>
      </c>
      <c r="J62" s="1024">
        <v>479.87</v>
      </c>
      <c r="K62" s="1024">
        <v>479.68</v>
      </c>
      <c r="L62" s="1024">
        <v>488.91</v>
      </c>
      <c r="M62" s="1024">
        <v>486.67</v>
      </c>
      <c r="N62" s="442"/>
      <c r="O62" s="415">
        <v>491.25</v>
      </c>
    </row>
    <row r="63" spans="1:15" s="417" customFormat="1" ht="18" customHeight="1" x14ac:dyDescent="0.2">
      <c r="A63" s="415"/>
      <c r="B63" s="1036"/>
      <c r="C63" s="1601" t="s">
        <v>640</v>
      </c>
      <c r="D63" s="1601"/>
      <c r="E63" s="1601"/>
      <c r="F63" s="1601"/>
      <c r="G63" s="1601"/>
      <c r="H63" s="1601"/>
      <c r="I63" s="1601"/>
      <c r="J63" s="1601"/>
      <c r="K63" s="1601"/>
      <c r="L63" s="1601"/>
      <c r="M63" s="1601"/>
      <c r="N63" s="442"/>
      <c r="O63" s="415"/>
    </row>
    <row r="64" spans="1:15" ht="3.75" customHeight="1" thickBot="1" x14ac:dyDescent="0.25">
      <c r="A64" s="403"/>
      <c r="B64" s="413"/>
      <c r="C64" s="359"/>
      <c r="D64" s="359"/>
      <c r="E64" s="359"/>
      <c r="F64" s="359"/>
      <c r="G64" s="359"/>
      <c r="H64" s="359"/>
      <c r="I64" s="359"/>
      <c r="J64" s="359"/>
      <c r="K64" s="359"/>
      <c r="L64" s="359"/>
      <c r="M64" s="359"/>
      <c r="N64" s="414"/>
      <c r="O64" s="403"/>
    </row>
    <row r="65" spans="1:15" ht="13.5" customHeight="1" thickBot="1" x14ac:dyDescent="0.25">
      <c r="A65" s="403"/>
      <c r="B65" s="413"/>
      <c r="C65" s="1589" t="s">
        <v>22</v>
      </c>
      <c r="D65" s="1590"/>
      <c r="E65" s="1590"/>
      <c r="F65" s="1590"/>
      <c r="G65" s="1590"/>
      <c r="H65" s="1590"/>
      <c r="I65" s="1590"/>
      <c r="J65" s="1590"/>
      <c r="K65" s="1590"/>
      <c r="L65" s="1590"/>
      <c r="M65" s="1591"/>
      <c r="N65" s="414"/>
      <c r="O65" s="403"/>
    </row>
    <row r="66" spans="1:15" ht="9" customHeight="1" x14ac:dyDescent="0.2">
      <c r="A66" s="403"/>
      <c r="B66" s="413"/>
      <c r="C66" s="1040" t="s">
        <v>78</v>
      </c>
      <c r="D66" s="429"/>
      <c r="E66" s="444"/>
      <c r="F66" s="444"/>
      <c r="G66" s="444"/>
      <c r="H66" s="444"/>
      <c r="I66" s="444"/>
      <c r="J66" s="444"/>
      <c r="K66" s="444"/>
      <c r="L66" s="444"/>
      <c r="M66" s="444"/>
      <c r="N66" s="414"/>
      <c r="O66" s="403"/>
    </row>
    <row r="67" spans="1:15" ht="12.75" customHeight="1" x14ac:dyDescent="0.2">
      <c r="A67" s="403"/>
      <c r="B67" s="413"/>
      <c r="C67" s="1587" t="s">
        <v>144</v>
      </c>
      <c r="D67" s="1587"/>
      <c r="E67" s="439">
        <f t="shared" ref="E67:L67" si="0">+E68+E69</f>
        <v>140077</v>
      </c>
      <c r="F67" s="439">
        <f t="shared" si="0"/>
        <v>129950</v>
      </c>
      <c r="G67" s="439">
        <f t="shared" si="0"/>
        <v>146360</v>
      </c>
      <c r="H67" s="439">
        <f t="shared" si="0"/>
        <v>154389</v>
      </c>
      <c r="I67" s="439">
        <f t="shared" si="0"/>
        <v>149614</v>
      </c>
      <c r="J67" s="439">
        <f t="shared" si="0"/>
        <v>139452</v>
      </c>
      <c r="K67" s="439">
        <f t="shared" si="0"/>
        <v>139120</v>
      </c>
      <c r="L67" s="439">
        <f t="shared" si="0"/>
        <v>126544</v>
      </c>
      <c r="M67" s="439">
        <f t="shared" ref="M67" si="1">+M68+M69</f>
        <v>138176</v>
      </c>
      <c r="N67" s="414"/>
      <c r="O67" s="403"/>
    </row>
    <row r="68" spans="1:15" ht="11.25" customHeight="1" x14ac:dyDescent="0.2">
      <c r="A68" s="403"/>
      <c r="B68" s="413"/>
      <c r="C68" s="1026" t="s">
        <v>72</v>
      </c>
      <c r="D68" s="1025"/>
      <c r="E68" s="1022">
        <v>55527</v>
      </c>
      <c r="F68" s="1022">
        <v>51527</v>
      </c>
      <c r="G68" s="1022">
        <v>57932</v>
      </c>
      <c r="H68" s="1022">
        <v>60375</v>
      </c>
      <c r="I68" s="1022">
        <v>59311</v>
      </c>
      <c r="J68" s="1022">
        <v>55518</v>
      </c>
      <c r="K68" s="1022">
        <v>55453</v>
      </c>
      <c r="L68" s="1022">
        <v>50216</v>
      </c>
      <c r="M68" s="1022">
        <v>55283</v>
      </c>
      <c r="N68" s="414"/>
      <c r="O68" s="403"/>
    </row>
    <row r="69" spans="1:15" ht="11.25" customHeight="1" x14ac:dyDescent="0.2">
      <c r="A69" s="403"/>
      <c r="B69" s="413"/>
      <c r="C69" s="1026" t="s">
        <v>71</v>
      </c>
      <c r="D69" s="1025"/>
      <c r="E69" s="1022">
        <v>84550</v>
      </c>
      <c r="F69" s="1022">
        <v>78423</v>
      </c>
      <c r="G69" s="1022">
        <v>88428</v>
      </c>
      <c r="H69" s="1022">
        <v>94014</v>
      </c>
      <c r="I69" s="1022">
        <v>90303</v>
      </c>
      <c r="J69" s="1022">
        <v>83934</v>
      </c>
      <c r="K69" s="1022">
        <v>83667</v>
      </c>
      <c r="L69" s="1022">
        <v>76328</v>
      </c>
      <c r="M69" s="1022">
        <v>82893</v>
      </c>
      <c r="N69" s="414"/>
      <c r="O69" s="403">
        <v>58328</v>
      </c>
    </row>
    <row r="70" spans="1:15" s="441" customFormat="1" ht="8.25" customHeight="1" x14ac:dyDescent="0.2">
      <c r="A70" s="437"/>
      <c r="B70" s="438"/>
      <c r="C70" s="1600" t="s">
        <v>641</v>
      </c>
      <c r="D70" s="1600"/>
      <c r="E70" s="1600"/>
      <c r="F70" s="1600"/>
      <c r="G70" s="1600"/>
      <c r="H70" s="1600"/>
      <c r="I70" s="1600"/>
      <c r="J70" s="1600"/>
      <c r="K70" s="1600"/>
      <c r="L70" s="1600"/>
      <c r="M70" s="1600"/>
      <c r="N70" s="414"/>
      <c r="O70" s="437"/>
    </row>
    <row r="71" spans="1:15" ht="8.25" customHeight="1" x14ac:dyDescent="0.2">
      <c r="A71" s="403"/>
      <c r="B71" s="413"/>
      <c r="C71" s="1597" t="s">
        <v>498</v>
      </c>
      <c r="D71" s="1597"/>
      <c r="E71" s="1597"/>
      <c r="F71" s="1597"/>
      <c r="G71" s="1597"/>
      <c r="H71" s="1597"/>
      <c r="I71" s="1597"/>
      <c r="J71" s="1597"/>
      <c r="K71" s="1597"/>
      <c r="L71" s="1597"/>
      <c r="M71" s="1597"/>
      <c r="N71" s="1027"/>
      <c r="O71" s="403"/>
    </row>
    <row r="72" spans="1:15" ht="8.25" customHeight="1" x14ac:dyDescent="0.2">
      <c r="A72" s="403"/>
      <c r="B72" s="413"/>
      <c r="C72" s="1028" t="s">
        <v>499</v>
      </c>
      <c r="D72" s="1028"/>
      <c r="E72" s="1028"/>
      <c r="F72" s="1028"/>
      <c r="G72" s="1028"/>
      <c r="H72" s="1028"/>
      <c r="I72" s="1028"/>
      <c r="J72" s="1029"/>
      <c r="K72" s="1597"/>
      <c r="L72" s="1597"/>
      <c r="M72" s="1597"/>
      <c r="N72" s="1599"/>
      <c r="O72" s="403"/>
    </row>
    <row r="73" spans="1:15" ht="13.5" customHeight="1" x14ac:dyDescent="0.2">
      <c r="A73" s="403"/>
      <c r="B73" s="413"/>
      <c r="C73" s="1030" t="s">
        <v>422</v>
      </c>
      <c r="D73" s="90"/>
      <c r="E73" s="90"/>
      <c r="F73" s="90"/>
      <c r="G73" s="778" t="s">
        <v>134</v>
      </c>
      <c r="H73" s="90"/>
      <c r="I73" s="90"/>
      <c r="J73" s="90"/>
      <c r="K73" s="90"/>
      <c r="L73" s="90"/>
      <c r="M73" s="90"/>
      <c r="N73" s="414"/>
      <c r="O73" s="403"/>
    </row>
    <row r="74" spans="1:15" ht="13.5" customHeight="1" x14ac:dyDescent="0.2">
      <c r="A74" s="403"/>
      <c r="B74" s="413"/>
      <c r="C74" s="403"/>
      <c r="D74" s="403"/>
      <c r="E74" s="410"/>
      <c r="F74" s="410"/>
      <c r="G74" s="410"/>
      <c r="H74" s="410"/>
      <c r="I74" s="410"/>
      <c r="J74" s="410"/>
      <c r="K74" s="1598">
        <v>43313</v>
      </c>
      <c r="L74" s="1598"/>
      <c r="M74" s="1598"/>
      <c r="N74" s="447">
        <v>19</v>
      </c>
      <c r="O74" s="410"/>
    </row>
    <row r="75" spans="1:15" ht="13.5" customHeight="1" x14ac:dyDescent="0.2"/>
  </sheetData>
  <mergeCells count="33">
    <mergeCell ref="C63:M63"/>
    <mergeCell ref="C35:D35"/>
    <mergeCell ref="C36:D36"/>
    <mergeCell ref="C37:D37"/>
    <mergeCell ref="C40:D40"/>
    <mergeCell ref="C62:D62"/>
    <mergeCell ref="C38:D38"/>
    <mergeCell ref="C65:M65"/>
    <mergeCell ref="C67:D67"/>
    <mergeCell ref="C71:M71"/>
    <mergeCell ref="K74:M74"/>
    <mergeCell ref="K72:N72"/>
    <mergeCell ref="C70:H70"/>
    <mergeCell ref="I70:M70"/>
    <mergeCell ref="C26:D26"/>
    <mergeCell ref="C27:D27"/>
    <mergeCell ref="C30:M30"/>
    <mergeCell ref="C32:D32"/>
    <mergeCell ref="C34:D34"/>
    <mergeCell ref="C28:G28"/>
    <mergeCell ref="H28:M28"/>
    <mergeCell ref="C25:D25"/>
    <mergeCell ref="B1:D1"/>
    <mergeCell ref="B2:D2"/>
    <mergeCell ref="C4:M4"/>
    <mergeCell ref="C5:D6"/>
    <mergeCell ref="C8:D8"/>
    <mergeCell ref="C18:M18"/>
    <mergeCell ref="C20:M20"/>
    <mergeCell ref="C22:D22"/>
    <mergeCell ref="C24:D24"/>
    <mergeCell ref="E6:F6"/>
    <mergeCell ref="G6:M6"/>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dimension ref="A1:T73"/>
  <sheetViews>
    <sheetView zoomScaleNormal="100" workbookViewId="0"/>
  </sheetViews>
  <sheetFormatPr defaultRowHeight="12.75" x14ac:dyDescent="0.2"/>
  <cols>
    <col min="1" max="1" width="0.85546875" style="408" customWidth="1"/>
    <col min="2" max="2" width="2.5703125" style="408" customWidth="1"/>
    <col min="3" max="3" width="0.7109375" style="408" customWidth="1"/>
    <col min="4" max="4" width="31.7109375" style="408" customWidth="1"/>
    <col min="5" max="7" width="5" style="668" customWidth="1"/>
    <col min="8" max="8" width="5" style="575" customWidth="1"/>
    <col min="9" max="11" width="4.7109375" style="575" customWidth="1"/>
    <col min="12" max="13" width="4.7109375" style="668" customWidth="1"/>
    <col min="14" max="15" width="4.7109375" style="575" customWidth="1"/>
    <col min="16" max="16" width="4.7109375" style="668" customWidth="1"/>
    <col min="17" max="17" width="5.28515625" style="668" customWidth="1"/>
    <col min="18" max="18" width="2.42578125" style="697" customWidth="1"/>
    <col min="19" max="19" width="0.85546875" style="408" customWidth="1"/>
    <col min="20" max="16384" width="9.140625" style="408"/>
  </cols>
  <sheetData>
    <row r="1" spans="1:20" ht="13.5" customHeight="1" x14ac:dyDescent="0.2">
      <c r="A1" s="403"/>
      <c r="B1" s="1007"/>
      <c r="C1" s="1007"/>
      <c r="E1" s="1602" t="s">
        <v>317</v>
      </c>
      <c r="F1" s="1602"/>
      <c r="G1" s="1602"/>
      <c r="H1" s="1602"/>
      <c r="I1" s="1602"/>
      <c r="J1" s="1602"/>
      <c r="K1" s="1602"/>
      <c r="L1" s="1602"/>
      <c r="M1" s="1602"/>
      <c r="N1" s="1602"/>
      <c r="O1" s="1602"/>
      <c r="P1" s="1602"/>
      <c r="Q1" s="1602"/>
      <c r="R1" s="698"/>
      <c r="S1" s="403"/>
    </row>
    <row r="2" spans="1:20" ht="6" customHeight="1" x14ac:dyDescent="0.2">
      <c r="A2" s="403"/>
      <c r="B2" s="1008"/>
      <c r="C2" s="1009"/>
      <c r="D2" s="1009"/>
      <c r="E2" s="624"/>
      <c r="F2" s="624"/>
      <c r="G2" s="624"/>
      <c r="H2" s="625"/>
      <c r="I2" s="625"/>
      <c r="J2" s="625"/>
      <c r="K2" s="625"/>
      <c r="L2" s="624"/>
      <c r="M2" s="624"/>
      <c r="N2" s="625"/>
      <c r="O2" s="625"/>
      <c r="P2" s="624"/>
      <c r="Q2" s="624" t="s">
        <v>318</v>
      </c>
      <c r="R2" s="699"/>
      <c r="S2" s="413"/>
    </row>
    <row r="3" spans="1:20" ht="13.5" customHeight="1" thickBot="1" x14ac:dyDescent="0.25">
      <c r="A3" s="403"/>
      <c r="B3" s="466"/>
      <c r="C3" s="413"/>
      <c r="D3" s="413"/>
      <c r="E3" s="626"/>
      <c r="F3" s="626"/>
      <c r="G3" s="626"/>
      <c r="H3" s="581"/>
      <c r="I3" s="581"/>
      <c r="J3" s="581"/>
      <c r="K3" s="581"/>
      <c r="L3" s="626"/>
      <c r="M3" s="626"/>
      <c r="N3" s="581"/>
      <c r="O3" s="581"/>
      <c r="P3" s="1603" t="s">
        <v>73</v>
      </c>
      <c r="Q3" s="1603"/>
      <c r="R3" s="700"/>
      <c r="S3" s="413"/>
    </row>
    <row r="4" spans="1:20" ht="13.5" customHeight="1" thickBot="1" x14ac:dyDescent="0.25">
      <c r="A4" s="403"/>
      <c r="B4" s="466"/>
      <c r="C4" s="609" t="s">
        <v>378</v>
      </c>
      <c r="D4" s="627"/>
      <c r="E4" s="628"/>
      <c r="F4" s="628"/>
      <c r="G4" s="628"/>
      <c r="H4" s="628"/>
      <c r="I4" s="628"/>
      <c r="J4" s="628"/>
      <c r="K4" s="628"/>
      <c r="L4" s="628"/>
      <c r="M4" s="628"/>
      <c r="N4" s="628"/>
      <c r="O4" s="628"/>
      <c r="P4" s="628"/>
      <c r="Q4" s="629"/>
      <c r="R4" s="698"/>
      <c r="S4" s="87"/>
    </row>
    <row r="5" spans="1:20" s="430" customFormat="1" ht="4.5" customHeight="1" x14ac:dyDescent="0.2">
      <c r="A5" s="403"/>
      <c r="B5" s="466"/>
      <c r="C5" s="630"/>
      <c r="D5" s="630"/>
      <c r="E5" s="631"/>
      <c r="F5" s="631"/>
      <c r="G5" s="631"/>
      <c r="H5" s="631"/>
      <c r="I5" s="631"/>
      <c r="J5" s="631"/>
      <c r="K5" s="631"/>
      <c r="L5" s="631"/>
      <c r="M5" s="631"/>
      <c r="N5" s="631"/>
      <c r="O5" s="631"/>
      <c r="P5" s="631"/>
      <c r="Q5" s="631"/>
      <c r="R5" s="698"/>
      <c r="S5" s="87"/>
      <c r="T5" s="408"/>
    </row>
    <row r="6" spans="1:20" s="430" customFormat="1" ht="13.5" customHeight="1" x14ac:dyDescent="0.2">
      <c r="A6" s="403"/>
      <c r="B6" s="466"/>
      <c r="C6" s="630"/>
      <c r="D6" s="630"/>
      <c r="E6" s="1520">
        <v>2017</v>
      </c>
      <c r="F6" s="1520"/>
      <c r="G6" s="1520"/>
      <c r="H6" s="1520"/>
      <c r="I6" s="1520"/>
      <c r="J6" s="1520"/>
      <c r="K6" s="1520"/>
      <c r="L6" s="1520"/>
      <c r="M6" s="1605">
        <v>2018</v>
      </c>
      <c r="N6" s="1605"/>
      <c r="O6" s="1605"/>
      <c r="P6" s="1605"/>
      <c r="Q6" s="1605"/>
      <c r="R6" s="698"/>
      <c r="S6" s="87"/>
      <c r="T6" s="408"/>
    </row>
    <row r="7" spans="1:20" s="430" customFormat="1" ht="13.5" customHeight="1" x14ac:dyDescent="0.2">
      <c r="A7" s="403"/>
      <c r="B7" s="466"/>
      <c r="C7" s="630"/>
      <c r="D7" s="630"/>
      <c r="E7" s="767" t="s">
        <v>99</v>
      </c>
      <c r="F7" s="767" t="s">
        <v>98</v>
      </c>
      <c r="G7" s="767" t="s">
        <v>97</v>
      </c>
      <c r="H7" s="767" t="s">
        <v>96</v>
      </c>
      <c r="I7" s="767" t="s">
        <v>95</v>
      </c>
      <c r="J7" s="767" t="s">
        <v>94</v>
      </c>
      <c r="K7" s="767" t="s">
        <v>93</v>
      </c>
      <c r="L7" s="767" t="s">
        <v>104</v>
      </c>
      <c r="M7" s="767" t="s">
        <v>103</v>
      </c>
      <c r="N7" s="767" t="s">
        <v>102</v>
      </c>
      <c r="O7" s="767" t="s">
        <v>101</v>
      </c>
      <c r="P7" s="767" t="s">
        <v>100</v>
      </c>
      <c r="Q7" s="767" t="s">
        <v>99</v>
      </c>
      <c r="R7" s="698"/>
      <c r="S7" s="421"/>
      <c r="T7" s="408"/>
    </row>
    <row r="8" spans="1:20" s="430" customFormat="1" ht="3.75" customHeight="1" x14ac:dyDescent="0.2">
      <c r="A8" s="403"/>
      <c r="B8" s="466"/>
      <c r="C8" s="630"/>
      <c r="D8" s="630"/>
      <c r="E8" s="421"/>
      <c r="F8" s="421"/>
      <c r="G8" s="421"/>
      <c r="H8" s="421"/>
      <c r="I8" s="421"/>
      <c r="J8" s="421"/>
      <c r="K8" s="421"/>
      <c r="L8" s="421"/>
      <c r="M8" s="421"/>
      <c r="N8" s="421"/>
      <c r="O8" s="421"/>
      <c r="P8" s="421"/>
      <c r="Q8" s="421"/>
      <c r="R8" s="698"/>
      <c r="S8" s="421"/>
      <c r="T8" s="408"/>
    </row>
    <row r="9" spans="1:20" s="634" customFormat="1" ht="15.75" customHeight="1" x14ac:dyDescent="0.2">
      <c r="A9" s="632"/>
      <c r="B9" s="496"/>
      <c r="C9" s="1006" t="s">
        <v>303</v>
      </c>
      <c r="D9" s="1006"/>
      <c r="E9" s="354">
        <v>2.2183888938957854</v>
      </c>
      <c r="F9" s="354">
        <v>2.1656517571501452</v>
      </c>
      <c r="G9" s="354">
        <v>2.1781465002642939</v>
      </c>
      <c r="H9" s="354">
        <v>2.1310059697025094</v>
      </c>
      <c r="I9" s="354">
        <v>2.1058608072386735</v>
      </c>
      <c r="J9" s="354">
        <v>1.9359866780956607</v>
      </c>
      <c r="K9" s="354">
        <v>1.9324272987612707</v>
      </c>
      <c r="L9" s="354">
        <v>1.9157171167047391</v>
      </c>
      <c r="M9" s="354">
        <v>2.0700720635081944</v>
      </c>
      <c r="N9" s="354">
        <v>2.1245001590401729</v>
      </c>
      <c r="O9" s="354">
        <v>2.2946610872507276</v>
      </c>
      <c r="P9" s="354">
        <v>2.4400523426609055</v>
      </c>
      <c r="Q9" s="354">
        <v>2.4950261478225788</v>
      </c>
      <c r="R9" s="701"/>
      <c r="S9" s="391"/>
      <c r="T9" s="764"/>
    </row>
    <row r="10" spans="1:20" s="634" customFormat="1" ht="15.75" customHeight="1" x14ac:dyDescent="0.2">
      <c r="A10" s="632"/>
      <c r="B10" s="496"/>
      <c r="C10" s="1006" t="s">
        <v>304</v>
      </c>
      <c r="D10" s="217"/>
      <c r="E10" s="635"/>
      <c r="F10" s="635"/>
      <c r="G10" s="635"/>
      <c r="H10" s="635"/>
      <c r="I10" s="635"/>
      <c r="J10" s="635"/>
      <c r="K10" s="635"/>
      <c r="L10" s="635"/>
      <c r="M10" s="635"/>
      <c r="N10" s="635"/>
      <c r="O10" s="635"/>
      <c r="P10" s="635"/>
      <c r="Q10" s="635"/>
      <c r="R10" s="702"/>
      <c r="S10" s="391"/>
      <c r="T10" s="764"/>
    </row>
    <row r="11" spans="1:20" s="430" customFormat="1" ht="11.25" customHeight="1" x14ac:dyDescent="0.2">
      <c r="A11" s="403"/>
      <c r="B11" s="466"/>
      <c r="C11" s="413"/>
      <c r="D11" s="95" t="s">
        <v>458</v>
      </c>
      <c r="E11" s="636">
        <v>1.9963584369888892</v>
      </c>
      <c r="F11" s="636">
        <v>1.758015334966667</v>
      </c>
      <c r="G11" s="636">
        <v>1.7648615635222225</v>
      </c>
      <c r="H11" s="636">
        <v>2.4716988498555552</v>
      </c>
      <c r="I11" s="636">
        <v>2.9808469144222216</v>
      </c>
      <c r="J11" s="636">
        <v>3.4856839264000001</v>
      </c>
      <c r="K11" s="636">
        <v>3.190313877744444</v>
      </c>
      <c r="L11" s="636">
        <v>2.8796533149000001</v>
      </c>
      <c r="M11" s="636">
        <v>2.0622934082888889</v>
      </c>
      <c r="N11" s="636">
        <v>1.1073788553222221</v>
      </c>
      <c r="O11" s="636">
        <v>0.42356370007777783</v>
      </c>
      <c r="P11" s="636">
        <v>2.0497592811111076E-2</v>
      </c>
      <c r="Q11" s="636">
        <v>0.2941738063444444</v>
      </c>
      <c r="R11" s="571"/>
      <c r="S11" s="87"/>
      <c r="T11" s="764"/>
    </row>
    <row r="12" spans="1:20" s="430" customFormat="1" ht="12.75" customHeight="1" x14ac:dyDescent="0.2">
      <c r="A12" s="403"/>
      <c r="B12" s="466"/>
      <c r="C12" s="413"/>
      <c r="D12" s="95" t="s">
        <v>457</v>
      </c>
      <c r="E12" s="636">
        <v>-20.519733277683333</v>
      </c>
      <c r="F12" s="636">
        <v>-19.172137120216664</v>
      </c>
      <c r="G12" s="636">
        <v>-18.030019913666663</v>
      </c>
      <c r="H12" s="636">
        <v>-18.427745312599999</v>
      </c>
      <c r="I12" s="636">
        <v>-18.85302654523333</v>
      </c>
      <c r="J12" s="636">
        <v>-19.784427852499999</v>
      </c>
      <c r="K12" s="636">
        <v>-18.246722643200002</v>
      </c>
      <c r="L12" s="636">
        <v>-16.841823831383333</v>
      </c>
      <c r="M12" s="636">
        <v>-14.452618963266668</v>
      </c>
      <c r="N12" s="636">
        <v>-12.2906925549</v>
      </c>
      <c r="O12" s="636">
        <v>-10.78695074975</v>
      </c>
      <c r="P12" s="636">
        <v>-9.0017292817833336</v>
      </c>
      <c r="Q12" s="636">
        <v>-9.3814449635999999</v>
      </c>
      <c r="R12" s="571"/>
      <c r="S12" s="87"/>
      <c r="T12" s="764"/>
    </row>
    <row r="13" spans="1:20" s="430" customFormat="1" ht="12" customHeight="1" x14ac:dyDescent="0.2">
      <c r="A13" s="403"/>
      <c r="B13" s="466"/>
      <c r="C13" s="413"/>
      <c r="D13" s="95" t="s">
        <v>456</v>
      </c>
      <c r="E13" s="636">
        <v>3.8744940064666658</v>
      </c>
      <c r="F13" s="636">
        <v>3.5769929798333329</v>
      </c>
      <c r="G13" s="636">
        <v>3.4273447230111107</v>
      </c>
      <c r="H13" s="636">
        <v>3.441239976111111</v>
      </c>
      <c r="I13" s="636">
        <v>3.9087202006444439</v>
      </c>
      <c r="J13" s="636">
        <v>4.1722132470111104</v>
      </c>
      <c r="K13" s="636">
        <v>4.0486474766555549</v>
      </c>
      <c r="L13" s="636">
        <v>3.8001512413111107</v>
      </c>
      <c r="M13" s="636">
        <v>3.4789715122999993</v>
      </c>
      <c r="N13" s="636">
        <v>3.235756756955555</v>
      </c>
      <c r="O13" s="636">
        <v>3.6336049653111111</v>
      </c>
      <c r="P13" s="636">
        <v>3.5274947013000002</v>
      </c>
      <c r="Q13" s="636">
        <v>3.1553259735333334</v>
      </c>
      <c r="R13" s="571"/>
      <c r="S13" s="87"/>
      <c r="T13" s="764"/>
    </row>
    <row r="14" spans="1:20" s="430" customFormat="1" ht="12" customHeight="1" x14ac:dyDescent="0.2">
      <c r="A14" s="403"/>
      <c r="B14" s="466"/>
      <c r="C14" s="413"/>
      <c r="D14" s="95" t="s">
        <v>150</v>
      </c>
      <c r="E14" s="636">
        <v>15.429561864222222</v>
      </c>
      <c r="F14" s="636">
        <v>13.548011167888889</v>
      </c>
      <c r="G14" s="636">
        <v>15.640358814777779</v>
      </c>
      <c r="H14" s="636">
        <v>14.651094557444445</v>
      </c>
      <c r="I14" s="636">
        <v>15.688978155333336</v>
      </c>
      <c r="J14" s="636">
        <v>14.830019561888889</v>
      </c>
      <c r="K14" s="636">
        <v>15.309590527666666</v>
      </c>
      <c r="L14" s="636">
        <v>14.265956076333332</v>
      </c>
      <c r="M14" s="636">
        <v>13.195629566222221</v>
      </c>
      <c r="N14" s="636">
        <v>11.663685116555556</v>
      </c>
      <c r="O14" s="636">
        <v>11.805686045222224</v>
      </c>
      <c r="P14" s="636">
        <v>14.357359576777776</v>
      </c>
      <c r="Q14" s="636">
        <v>16.949682929333335</v>
      </c>
      <c r="R14" s="571"/>
      <c r="S14" s="87"/>
      <c r="T14" s="764"/>
    </row>
    <row r="15" spans="1:20" s="430" customFormat="1" ht="10.5" customHeight="1" x14ac:dyDescent="0.2">
      <c r="A15" s="403"/>
      <c r="B15" s="466"/>
      <c r="C15" s="413"/>
      <c r="D15" s="171"/>
      <c r="E15" s="637"/>
      <c r="F15" s="637"/>
      <c r="G15" s="637"/>
      <c r="H15" s="637"/>
      <c r="I15" s="637"/>
      <c r="J15" s="637"/>
      <c r="K15" s="637"/>
      <c r="L15" s="637"/>
      <c r="M15" s="637"/>
      <c r="N15" s="637"/>
      <c r="O15" s="637"/>
      <c r="P15" s="637"/>
      <c r="Q15" s="637"/>
      <c r="R15" s="571"/>
      <c r="S15" s="87"/>
      <c r="T15" s="764"/>
    </row>
    <row r="16" spans="1:20" s="430" customFormat="1" ht="10.5" customHeight="1" x14ac:dyDescent="0.2">
      <c r="A16" s="403"/>
      <c r="B16" s="466"/>
      <c r="C16" s="413"/>
      <c r="D16" s="171"/>
      <c r="E16" s="637"/>
      <c r="F16" s="637"/>
      <c r="G16" s="637"/>
      <c r="H16" s="637"/>
      <c r="I16" s="637"/>
      <c r="J16" s="637"/>
      <c r="K16" s="637"/>
      <c r="L16" s="637"/>
      <c r="M16" s="637"/>
      <c r="N16" s="637"/>
      <c r="O16" s="637"/>
      <c r="P16" s="637"/>
      <c r="Q16" s="637"/>
      <c r="R16" s="571"/>
      <c r="S16" s="87"/>
      <c r="T16" s="408"/>
    </row>
    <row r="17" spans="1:20" s="430" customFormat="1" ht="10.5" customHeight="1" x14ac:dyDescent="0.2">
      <c r="A17" s="403"/>
      <c r="B17" s="466"/>
      <c r="C17" s="413"/>
      <c r="D17" s="171"/>
      <c r="E17" s="637"/>
      <c r="F17" s="637"/>
      <c r="G17" s="637"/>
      <c r="H17" s="637"/>
      <c r="I17" s="637"/>
      <c r="J17" s="637"/>
      <c r="K17" s="637"/>
      <c r="L17" s="637"/>
      <c r="M17" s="637"/>
      <c r="N17" s="637"/>
      <c r="O17" s="637"/>
      <c r="P17" s="637"/>
      <c r="Q17" s="637"/>
      <c r="R17" s="571"/>
      <c r="S17" s="87"/>
      <c r="T17" s="408"/>
    </row>
    <row r="18" spans="1:20" s="430" customFormat="1" ht="10.5" customHeight="1" x14ac:dyDescent="0.2">
      <c r="A18" s="403"/>
      <c r="B18" s="466"/>
      <c r="C18" s="413"/>
      <c r="D18" s="171"/>
      <c r="E18" s="637"/>
      <c r="F18" s="637"/>
      <c r="G18" s="637"/>
      <c r="H18" s="637"/>
      <c r="I18" s="637"/>
      <c r="J18" s="637"/>
      <c r="K18" s="637"/>
      <c r="L18" s="637"/>
      <c r="M18" s="637"/>
      <c r="N18" s="637"/>
      <c r="O18" s="637"/>
      <c r="P18" s="637"/>
      <c r="Q18" s="637"/>
      <c r="R18" s="571"/>
      <c r="S18" s="87"/>
      <c r="T18" s="408"/>
    </row>
    <row r="19" spans="1:20" s="430" customFormat="1" ht="10.5" customHeight="1" x14ac:dyDescent="0.2">
      <c r="A19" s="403"/>
      <c r="B19" s="466"/>
      <c r="C19" s="413"/>
      <c r="D19" s="171"/>
      <c r="E19" s="637"/>
      <c r="F19" s="637"/>
      <c r="G19" s="637"/>
      <c r="H19" s="637"/>
      <c r="I19" s="637"/>
      <c r="J19" s="637"/>
      <c r="K19" s="637"/>
      <c r="L19" s="637"/>
      <c r="M19" s="637"/>
      <c r="N19" s="637"/>
      <c r="O19" s="637"/>
      <c r="P19" s="637"/>
      <c r="Q19" s="637"/>
      <c r="R19" s="571"/>
      <c r="S19" s="87"/>
      <c r="T19" s="408"/>
    </row>
    <row r="20" spans="1:20" s="430" customFormat="1" ht="10.5" customHeight="1" x14ac:dyDescent="0.2">
      <c r="A20" s="403"/>
      <c r="B20" s="466"/>
      <c r="C20" s="413"/>
      <c r="D20" s="171"/>
      <c r="E20" s="637"/>
      <c r="F20" s="637"/>
      <c r="G20" s="637"/>
      <c r="H20" s="637"/>
      <c r="I20" s="637"/>
      <c r="J20" s="637"/>
      <c r="K20" s="637"/>
      <c r="L20" s="637"/>
      <c r="M20" s="637"/>
      <c r="N20" s="637"/>
      <c r="O20" s="637"/>
      <c r="P20" s="637"/>
      <c r="Q20" s="637"/>
      <c r="R20" s="571"/>
      <c r="S20" s="87"/>
      <c r="T20" s="408"/>
    </row>
    <row r="21" spans="1:20" s="430" customFormat="1" ht="10.5" customHeight="1" x14ac:dyDescent="0.2">
      <c r="A21" s="403"/>
      <c r="B21" s="466"/>
      <c r="C21" s="413"/>
      <c r="D21" s="171"/>
      <c r="E21" s="637"/>
      <c r="F21" s="637"/>
      <c r="G21" s="637"/>
      <c r="H21" s="637"/>
      <c r="I21" s="637"/>
      <c r="J21" s="637"/>
      <c r="K21" s="637"/>
      <c r="L21" s="637"/>
      <c r="M21" s="637"/>
      <c r="N21" s="637"/>
      <c r="O21" s="637"/>
      <c r="P21" s="637"/>
      <c r="Q21" s="637"/>
      <c r="R21" s="571"/>
      <c r="S21" s="87"/>
      <c r="T21" s="408"/>
    </row>
    <row r="22" spans="1:20" s="430" customFormat="1" ht="10.5" customHeight="1" x14ac:dyDescent="0.2">
      <c r="A22" s="403"/>
      <c r="B22" s="466"/>
      <c r="C22" s="413"/>
      <c r="D22" s="171"/>
      <c r="E22" s="637"/>
      <c r="F22" s="637"/>
      <c r="G22" s="637"/>
      <c r="H22" s="637"/>
      <c r="I22" s="637"/>
      <c r="J22" s="637"/>
      <c r="K22" s="637"/>
      <c r="L22" s="637"/>
      <c r="M22" s="637"/>
      <c r="N22" s="637"/>
      <c r="O22" s="637"/>
      <c r="P22" s="637"/>
      <c r="Q22" s="637"/>
      <c r="R22" s="571"/>
      <c r="S22" s="87"/>
      <c r="T22" s="408"/>
    </row>
    <row r="23" spans="1:20" s="430" customFormat="1" ht="10.5" customHeight="1" x14ac:dyDescent="0.2">
      <c r="A23" s="403"/>
      <c r="B23" s="466"/>
      <c r="C23" s="413"/>
      <c r="D23" s="171"/>
      <c r="E23" s="637"/>
      <c r="F23" s="637"/>
      <c r="G23" s="637"/>
      <c r="H23" s="637"/>
      <c r="I23" s="637"/>
      <c r="J23" s="637"/>
      <c r="K23" s="637"/>
      <c r="L23" s="637"/>
      <c r="M23" s="637"/>
      <c r="N23" s="637"/>
      <c r="O23" s="637"/>
      <c r="P23" s="637"/>
      <c r="Q23" s="637"/>
      <c r="R23" s="571"/>
      <c r="S23" s="87"/>
      <c r="T23" s="408"/>
    </row>
    <row r="24" spans="1:20" s="430" customFormat="1" ht="10.5" customHeight="1" x14ac:dyDescent="0.2">
      <c r="A24" s="403"/>
      <c r="B24" s="466"/>
      <c r="C24" s="413"/>
      <c r="D24" s="171"/>
      <c r="E24" s="637"/>
      <c r="F24" s="637"/>
      <c r="G24" s="637"/>
      <c r="H24" s="637"/>
      <c r="I24" s="637"/>
      <c r="J24" s="637"/>
      <c r="K24" s="637"/>
      <c r="L24" s="637"/>
      <c r="M24" s="637"/>
      <c r="N24" s="637"/>
      <c r="O24" s="637"/>
      <c r="P24" s="637"/>
      <c r="Q24" s="637"/>
      <c r="R24" s="571"/>
      <c r="S24" s="87"/>
      <c r="T24" s="408"/>
    </row>
    <row r="25" spans="1:20" s="430" customFormat="1" ht="10.5" customHeight="1" x14ac:dyDescent="0.2">
      <c r="A25" s="403"/>
      <c r="B25" s="466"/>
      <c r="C25" s="413"/>
      <c r="D25" s="171"/>
      <c r="E25" s="637"/>
      <c r="F25" s="637"/>
      <c r="G25" s="637"/>
      <c r="H25" s="637"/>
      <c r="I25" s="637"/>
      <c r="J25" s="637"/>
      <c r="K25" s="637"/>
      <c r="L25" s="637"/>
      <c r="M25" s="637"/>
      <c r="N25" s="637"/>
      <c r="O25" s="637"/>
      <c r="P25" s="637"/>
      <c r="Q25" s="637"/>
      <c r="R25" s="571"/>
      <c r="S25" s="87"/>
      <c r="T25" s="408"/>
    </row>
    <row r="26" spans="1:20" s="430" customFormat="1" ht="10.5" customHeight="1" x14ac:dyDescent="0.2">
      <c r="A26" s="403"/>
      <c r="B26" s="466"/>
      <c r="C26" s="413"/>
      <c r="D26" s="171"/>
      <c r="E26" s="637"/>
      <c r="F26" s="637"/>
      <c r="G26" s="637"/>
      <c r="H26" s="637"/>
      <c r="I26" s="637"/>
      <c r="J26" s="637"/>
      <c r="K26" s="637"/>
      <c r="L26" s="637"/>
      <c r="M26" s="637"/>
      <c r="N26" s="637"/>
      <c r="O26" s="637"/>
      <c r="P26" s="637"/>
      <c r="Q26" s="637"/>
      <c r="R26" s="571"/>
      <c r="S26" s="87"/>
      <c r="T26" s="408"/>
    </row>
    <row r="27" spans="1:20" s="430" customFormat="1" ht="10.5" customHeight="1" x14ac:dyDescent="0.2">
      <c r="A27" s="403"/>
      <c r="B27" s="466"/>
      <c r="C27" s="413"/>
      <c r="D27" s="171"/>
      <c r="E27" s="637"/>
      <c r="F27" s="637"/>
      <c r="G27" s="637"/>
      <c r="H27" s="637"/>
      <c r="I27" s="637"/>
      <c r="J27" s="637"/>
      <c r="K27" s="637"/>
      <c r="L27" s="637"/>
      <c r="M27" s="637"/>
      <c r="N27" s="637"/>
      <c r="O27" s="637"/>
      <c r="P27" s="637"/>
      <c r="Q27" s="637"/>
      <c r="R27" s="571"/>
      <c r="S27" s="87"/>
      <c r="T27" s="408"/>
    </row>
    <row r="28" spans="1:20" s="430" customFormat="1" ht="6" customHeight="1" x14ac:dyDescent="0.2">
      <c r="A28" s="403"/>
      <c r="B28" s="466"/>
      <c r="C28" s="413"/>
      <c r="D28" s="171"/>
      <c r="E28" s="637"/>
      <c r="F28" s="637"/>
      <c r="G28" s="637"/>
      <c r="H28" s="637"/>
      <c r="I28" s="637"/>
      <c r="J28" s="637"/>
      <c r="K28" s="637"/>
      <c r="L28" s="637"/>
      <c r="M28" s="637"/>
      <c r="N28" s="637"/>
      <c r="O28" s="637"/>
      <c r="P28" s="637"/>
      <c r="Q28" s="637"/>
      <c r="R28" s="571"/>
      <c r="S28" s="87"/>
      <c r="T28" s="408"/>
    </row>
    <row r="29" spans="1:20" s="634" customFormat="1" ht="15.75" customHeight="1" x14ac:dyDescent="0.2">
      <c r="A29" s="632"/>
      <c r="B29" s="496"/>
      <c r="C29" s="1006" t="s">
        <v>302</v>
      </c>
      <c r="D29" s="217"/>
      <c r="E29" s="638"/>
      <c r="F29" s="639"/>
      <c r="G29" s="639"/>
      <c r="H29" s="639"/>
      <c r="I29" s="639"/>
      <c r="J29" s="639"/>
      <c r="K29" s="639"/>
      <c r="L29" s="639"/>
      <c r="M29" s="639"/>
      <c r="N29" s="639"/>
      <c r="O29" s="639"/>
      <c r="P29" s="639"/>
      <c r="Q29" s="639"/>
      <c r="R29" s="703"/>
      <c r="S29" s="391"/>
      <c r="T29" s="633"/>
    </row>
    <row r="30" spans="1:20" s="430" customFormat="1" ht="11.25" customHeight="1" x14ac:dyDescent="0.2">
      <c r="A30" s="403"/>
      <c r="B30" s="466"/>
      <c r="C30" s="1007"/>
      <c r="D30" s="95" t="s">
        <v>151</v>
      </c>
      <c r="E30" s="636">
        <v>6.3718830043333332</v>
      </c>
      <c r="F30" s="636">
        <v>6.9984287021666667</v>
      </c>
      <c r="G30" s="636">
        <v>8.0734578841333331</v>
      </c>
      <c r="H30" s="636">
        <v>8.0995105781000003</v>
      </c>
      <c r="I30" s="636">
        <v>7.2359084557333331</v>
      </c>
      <c r="J30" s="636">
        <v>5.7840010344000001</v>
      </c>
      <c r="K30" s="636">
        <v>4.6939847424333339</v>
      </c>
      <c r="L30" s="636">
        <v>5.5246163627000007</v>
      </c>
      <c r="M30" s="636">
        <v>6.3685752772666673</v>
      </c>
      <c r="N30" s="636">
        <v>6.7142409289333331</v>
      </c>
      <c r="O30" s="636">
        <v>6.4388352141</v>
      </c>
      <c r="P30" s="636">
        <v>5.7170574219666657</v>
      </c>
      <c r="Q30" s="636">
        <v>5.1708296675000005</v>
      </c>
      <c r="R30" s="704"/>
      <c r="S30" s="87"/>
      <c r="T30" s="408"/>
    </row>
    <row r="31" spans="1:20" s="430" customFormat="1" ht="12.75" customHeight="1" x14ac:dyDescent="0.2">
      <c r="A31" s="403"/>
      <c r="B31" s="466"/>
      <c r="C31" s="1007"/>
      <c r="D31" s="95" t="s">
        <v>457</v>
      </c>
      <c r="E31" s="636">
        <v>-7.3305611209666663</v>
      </c>
      <c r="F31" s="636">
        <v>-6.5854272534333331</v>
      </c>
      <c r="G31" s="636">
        <v>-6.1907028253999998</v>
      </c>
      <c r="H31" s="636">
        <v>-7.3955055757666663</v>
      </c>
      <c r="I31" s="636">
        <v>-8.232036410600001</v>
      </c>
      <c r="J31" s="636">
        <v>-9.2562206712333328</v>
      </c>
      <c r="K31" s="636">
        <v>-7.488547431533334</v>
      </c>
      <c r="L31" s="636">
        <v>-5.2706375591333332</v>
      </c>
      <c r="M31" s="636">
        <v>-2.152471478966667</v>
      </c>
      <c r="N31" s="636">
        <v>4.5591675600000027E-2</v>
      </c>
      <c r="O31" s="636">
        <v>1.7132092698000001</v>
      </c>
      <c r="P31" s="636">
        <v>2.7429017478333333</v>
      </c>
      <c r="Q31" s="636">
        <v>3.1983606617666669</v>
      </c>
      <c r="R31" s="704"/>
      <c r="S31" s="87"/>
      <c r="T31" s="408"/>
    </row>
    <row r="32" spans="1:20" s="430" customFormat="1" ht="11.25" customHeight="1" x14ac:dyDescent="0.2">
      <c r="A32" s="403"/>
      <c r="B32" s="466"/>
      <c r="C32" s="1007"/>
      <c r="D32" s="95" t="s">
        <v>149</v>
      </c>
      <c r="E32" s="636">
        <v>6.0559152439333337</v>
      </c>
      <c r="F32" s="636">
        <v>5.5463480924999997</v>
      </c>
      <c r="G32" s="636">
        <v>3.7128961571999994</v>
      </c>
      <c r="H32" s="636">
        <v>2.4984452811</v>
      </c>
      <c r="I32" s="636">
        <v>2.2225393294333333</v>
      </c>
      <c r="J32" s="636">
        <v>1.6979758217000003</v>
      </c>
      <c r="K32" s="636">
        <v>1.6066378488666668</v>
      </c>
      <c r="L32" s="636">
        <v>1.2552176095333334</v>
      </c>
      <c r="M32" s="636">
        <v>2.7282735769333333</v>
      </c>
      <c r="N32" s="636">
        <v>3.3395435791333337</v>
      </c>
      <c r="O32" s="636">
        <v>4.8259655788000009</v>
      </c>
      <c r="P32" s="636">
        <v>5.1540935423666667</v>
      </c>
      <c r="Q32" s="636">
        <v>5.519120806500001</v>
      </c>
      <c r="R32" s="704"/>
      <c r="S32" s="87"/>
      <c r="T32" s="408"/>
    </row>
    <row r="33" spans="1:20" s="430" customFormat="1" ht="12" customHeight="1" x14ac:dyDescent="0.2">
      <c r="A33" s="403"/>
      <c r="B33" s="466"/>
      <c r="C33" s="1007"/>
      <c r="D33" s="95" t="s">
        <v>152</v>
      </c>
      <c r="E33" s="636">
        <v>5.4489834936666668</v>
      </c>
      <c r="F33" s="636">
        <v>6.1681136796666651</v>
      </c>
      <c r="G33" s="636">
        <v>7.6782747129999995</v>
      </c>
      <c r="H33" s="636">
        <v>9.3602189116666654</v>
      </c>
      <c r="I33" s="636">
        <v>10.779875315333333</v>
      </c>
      <c r="J33" s="636">
        <v>10.948906569666667</v>
      </c>
      <c r="K33" s="636">
        <v>10.201699007666667</v>
      </c>
      <c r="L33" s="636">
        <v>9.8635158596666681</v>
      </c>
      <c r="M33" s="636">
        <v>8.8016884099999988</v>
      </c>
      <c r="N33" s="636">
        <v>9.0284721910000005</v>
      </c>
      <c r="O33" s="636">
        <v>8.8840132113333325</v>
      </c>
      <c r="P33" s="636">
        <v>10.063786714333332</v>
      </c>
      <c r="Q33" s="636">
        <v>10.725575229666667</v>
      </c>
      <c r="R33" s="704"/>
      <c r="S33" s="87"/>
      <c r="T33" s="408"/>
    </row>
    <row r="34" spans="1:20" s="634" customFormat="1" ht="21" customHeight="1" x14ac:dyDescent="0.2">
      <c r="A34" s="632"/>
      <c r="B34" s="496"/>
      <c r="C34" s="1604" t="s">
        <v>301</v>
      </c>
      <c r="D34" s="1604"/>
      <c r="E34" s="640">
        <v>-18.576269416660555</v>
      </c>
      <c r="F34" s="640">
        <v>-16.94964780141893</v>
      </c>
      <c r="G34" s="640">
        <v>-13.71552288849785</v>
      </c>
      <c r="H34" s="640">
        <v>-12.473269067316814</v>
      </c>
      <c r="I34" s="640">
        <v>-12.549193567755802</v>
      </c>
      <c r="J34" s="640">
        <v>-13.276923198037137</v>
      </c>
      <c r="K34" s="640">
        <v>-12.799010947487282</v>
      </c>
      <c r="L34" s="640">
        <v>-11.84558956957469</v>
      </c>
      <c r="M34" s="640">
        <v>-12.829827850036374</v>
      </c>
      <c r="N34" s="640">
        <v>-14.689178465919097</v>
      </c>
      <c r="O34" s="640">
        <v>-17.797292426236545</v>
      </c>
      <c r="P34" s="640">
        <v>-18.050163700188264</v>
      </c>
      <c r="Q34" s="640">
        <v>-15.250605734952591</v>
      </c>
      <c r="R34" s="703"/>
      <c r="S34" s="391"/>
    </row>
    <row r="35" spans="1:20" s="646" customFormat="1" ht="16.5" customHeight="1" x14ac:dyDescent="0.2">
      <c r="A35" s="641"/>
      <c r="B35" s="642"/>
      <c r="C35" s="353" t="s">
        <v>332</v>
      </c>
      <c r="D35" s="643"/>
      <c r="E35" s="644">
        <v>2.5322824173496365</v>
      </c>
      <c r="F35" s="644">
        <v>2.345814412637913</v>
      </c>
      <c r="G35" s="644">
        <v>1.5256145578191604</v>
      </c>
      <c r="H35" s="644">
        <v>2.0599032732916998</v>
      </c>
      <c r="I35" s="644">
        <v>2.2513711922046085</v>
      </c>
      <c r="J35" s="644">
        <v>2.2528989451332122</v>
      </c>
      <c r="K35" s="644">
        <v>1.3373374465031311</v>
      </c>
      <c r="L35" s="644">
        <v>1.3012756997379658</v>
      </c>
      <c r="M35" s="644">
        <v>2.0165184807164143</v>
      </c>
      <c r="N35" s="644">
        <v>2.4458701572663659</v>
      </c>
      <c r="O35" s="644">
        <v>3.3051292603586675</v>
      </c>
      <c r="P35" s="644">
        <v>2.7808167897942311</v>
      </c>
      <c r="Q35" s="644">
        <v>1.328596092851597</v>
      </c>
      <c r="R35" s="705"/>
      <c r="S35" s="392"/>
      <c r="T35" s="645"/>
    </row>
    <row r="36" spans="1:20" s="430" customFormat="1" ht="10.5" customHeight="1" x14ac:dyDescent="0.2">
      <c r="A36" s="403"/>
      <c r="B36" s="466"/>
      <c r="C36" s="647"/>
      <c r="D36" s="171"/>
      <c r="E36" s="648"/>
      <c r="F36" s="648"/>
      <c r="G36" s="648"/>
      <c r="H36" s="648"/>
      <c r="I36" s="648"/>
      <c r="J36" s="648"/>
      <c r="K36" s="648"/>
      <c r="L36" s="648"/>
      <c r="M36" s="648"/>
      <c r="N36" s="648"/>
      <c r="O36" s="648"/>
      <c r="P36" s="648"/>
      <c r="Q36" s="648"/>
      <c r="R36" s="704"/>
      <c r="S36" s="87"/>
    </row>
    <row r="37" spans="1:20" s="430" customFormat="1" ht="10.5" customHeight="1" x14ac:dyDescent="0.2">
      <c r="A37" s="403"/>
      <c r="B37" s="466"/>
      <c r="C37" s="647"/>
      <c r="D37" s="171"/>
      <c r="E37" s="648"/>
      <c r="F37" s="648"/>
      <c r="G37" s="648"/>
      <c r="H37" s="648"/>
      <c r="I37" s="648"/>
      <c r="J37" s="648"/>
      <c r="K37" s="648"/>
      <c r="L37" s="648"/>
      <c r="M37" s="648"/>
      <c r="N37" s="648"/>
      <c r="O37" s="648"/>
      <c r="P37" s="648"/>
      <c r="Q37" s="648"/>
      <c r="R37" s="704"/>
      <c r="S37" s="87"/>
    </row>
    <row r="38" spans="1:20" s="430" customFormat="1" ht="10.5" customHeight="1" x14ac:dyDescent="0.2">
      <c r="A38" s="403"/>
      <c r="B38" s="466"/>
      <c r="C38" s="647"/>
      <c r="D38" s="171"/>
      <c r="E38" s="648"/>
      <c r="F38" s="648"/>
      <c r="G38" s="648"/>
      <c r="H38" s="648"/>
      <c r="I38" s="648"/>
      <c r="J38" s="648"/>
      <c r="K38" s="648"/>
      <c r="L38" s="648"/>
      <c r="M38" s="648"/>
      <c r="N38" s="648"/>
      <c r="O38" s="648"/>
      <c r="P38" s="648"/>
      <c r="Q38" s="648"/>
      <c r="R38" s="704"/>
      <c r="S38" s="87"/>
    </row>
    <row r="39" spans="1:20" s="430" customFormat="1" ht="10.5" customHeight="1" x14ac:dyDescent="0.2">
      <c r="A39" s="403"/>
      <c r="B39" s="466"/>
      <c r="C39" s="647"/>
      <c r="D39" s="171"/>
      <c r="E39" s="648"/>
      <c r="F39" s="648"/>
      <c r="G39" s="648"/>
      <c r="H39" s="648"/>
      <c r="I39" s="648"/>
      <c r="J39" s="648"/>
      <c r="K39" s="648"/>
      <c r="L39" s="648"/>
      <c r="M39" s="648"/>
      <c r="N39" s="648"/>
      <c r="O39" s="648"/>
      <c r="P39" s="648"/>
      <c r="Q39" s="648"/>
      <c r="R39" s="704"/>
      <c r="S39" s="87"/>
    </row>
    <row r="40" spans="1:20" s="430" customFormat="1" ht="10.5" customHeight="1" x14ac:dyDescent="0.2">
      <c r="A40" s="403"/>
      <c r="B40" s="466"/>
      <c r="C40" s="647"/>
      <c r="D40" s="171"/>
      <c r="E40" s="648"/>
      <c r="F40" s="648"/>
      <c r="G40" s="648"/>
      <c r="H40" s="648"/>
      <c r="I40" s="648"/>
      <c r="J40" s="648"/>
      <c r="K40" s="648"/>
      <c r="L40" s="648"/>
      <c r="M40" s="648"/>
      <c r="N40" s="648"/>
      <c r="O40" s="648"/>
      <c r="P40" s="648"/>
      <c r="Q40" s="648"/>
      <c r="R40" s="704"/>
      <c r="S40" s="87"/>
    </row>
    <row r="41" spans="1:20" s="430" customFormat="1" ht="10.5" customHeight="1" x14ac:dyDescent="0.2">
      <c r="A41" s="403"/>
      <c r="B41" s="466"/>
      <c r="C41" s="647"/>
      <c r="D41" s="171"/>
      <c r="E41" s="648"/>
      <c r="F41" s="648"/>
      <c r="G41" s="648"/>
      <c r="H41" s="648"/>
      <c r="I41" s="648"/>
      <c r="J41" s="648"/>
      <c r="K41" s="648"/>
      <c r="L41" s="648"/>
      <c r="M41" s="648"/>
      <c r="N41" s="648"/>
      <c r="O41" s="648"/>
      <c r="P41" s="648"/>
      <c r="Q41" s="648"/>
      <c r="R41" s="704"/>
      <c r="S41" s="87"/>
    </row>
    <row r="42" spans="1:20" s="430" customFormat="1" ht="10.5" customHeight="1" x14ac:dyDescent="0.2">
      <c r="A42" s="403"/>
      <c r="B42" s="466"/>
      <c r="C42" s="647"/>
      <c r="D42" s="171"/>
      <c r="E42" s="648"/>
      <c r="F42" s="648"/>
      <c r="G42" s="648"/>
      <c r="H42" s="648"/>
      <c r="I42" s="648"/>
      <c r="J42" s="648"/>
      <c r="K42" s="648"/>
      <c r="L42" s="648"/>
      <c r="M42" s="648"/>
      <c r="N42" s="648"/>
      <c r="O42" s="648"/>
      <c r="P42" s="648"/>
      <c r="Q42" s="648"/>
      <c r="R42" s="704"/>
      <c r="S42" s="87"/>
    </row>
    <row r="43" spans="1:20" s="430" customFormat="1" ht="10.5" customHeight="1" x14ac:dyDescent="0.2">
      <c r="A43" s="403"/>
      <c r="B43" s="466"/>
      <c r="C43" s="647"/>
      <c r="D43" s="171"/>
      <c r="E43" s="648"/>
      <c r="F43" s="648"/>
      <c r="G43" s="648"/>
      <c r="H43" s="648"/>
      <c r="I43" s="648"/>
      <c r="J43" s="648"/>
      <c r="K43" s="648"/>
      <c r="L43" s="648"/>
      <c r="M43" s="648"/>
      <c r="N43" s="648"/>
      <c r="O43" s="648"/>
      <c r="P43" s="648"/>
      <c r="Q43" s="648"/>
      <c r="R43" s="704"/>
      <c r="S43" s="87"/>
    </row>
    <row r="44" spans="1:20" s="430" customFormat="1" ht="10.5" customHeight="1" x14ac:dyDescent="0.2">
      <c r="A44" s="403"/>
      <c r="B44" s="466"/>
      <c r="C44" s="647"/>
      <c r="D44" s="171"/>
      <c r="E44" s="648"/>
      <c r="F44" s="648"/>
      <c r="G44" s="648"/>
      <c r="H44" s="648"/>
      <c r="I44" s="648"/>
      <c r="J44" s="648"/>
      <c r="K44" s="648"/>
      <c r="L44" s="648"/>
      <c r="M44" s="648"/>
      <c r="N44" s="648"/>
      <c r="O44" s="648"/>
      <c r="P44" s="648"/>
      <c r="Q44" s="648"/>
      <c r="R44" s="704"/>
      <c r="S44" s="87"/>
    </row>
    <row r="45" spans="1:20" s="430" customFormat="1" ht="10.5" customHeight="1" x14ac:dyDescent="0.2">
      <c r="A45" s="403"/>
      <c r="B45" s="466"/>
      <c r="C45" s="647"/>
      <c r="D45" s="171"/>
      <c r="E45" s="648"/>
      <c r="F45" s="648"/>
      <c r="G45" s="648"/>
      <c r="H45" s="648"/>
      <c r="I45" s="648"/>
      <c r="J45" s="648"/>
      <c r="K45" s="648"/>
      <c r="L45" s="648"/>
      <c r="M45" s="648"/>
      <c r="N45" s="648"/>
      <c r="O45" s="648"/>
      <c r="P45" s="648"/>
      <c r="Q45" s="648"/>
      <c r="R45" s="704"/>
      <c r="S45" s="87"/>
    </row>
    <row r="46" spans="1:20" s="430" customFormat="1" ht="10.5" customHeight="1" x14ac:dyDescent="0.2">
      <c r="A46" s="403"/>
      <c r="B46" s="466"/>
      <c r="C46" s="647"/>
      <c r="D46" s="171"/>
      <c r="E46" s="648"/>
      <c r="F46" s="648"/>
      <c r="G46" s="648"/>
      <c r="H46" s="648"/>
      <c r="I46" s="648"/>
      <c r="J46" s="648"/>
      <c r="K46" s="648"/>
      <c r="L46" s="648"/>
      <c r="M46" s="648"/>
      <c r="N46" s="648"/>
      <c r="O46" s="648"/>
      <c r="P46" s="648"/>
      <c r="Q46" s="648"/>
      <c r="R46" s="704"/>
      <c r="S46" s="87"/>
    </row>
    <row r="47" spans="1:20" s="430" customFormat="1" ht="10.5" customHeight="1" x14ac:dyDescent="0.2">
      <c r="A47" s="403"/>
      <c r="B47" s="466"/>
      <c r="C47" s="647"/>
      <c r="D47" s="171"/>
      <c r="E47" s="648"/>
      <c r="F47" s="648"/>
      <c r="G47" s="648"/>
      <c r="H47" s="648"/>
      <c r="I47" s="648"/>
      <c r="J47" s="648"/>
      <c r="K47" s="648"/>
      <c r="L47" s="648"/>
      <c r="M47" s="648"/>
      <c r="N47" s="648"/>
      <c r="O47" s="648"/>
      <c r="P47" s="648"/>
      <c r="Q47" s="648"/>
      <c r="R47" s="704"/>
      <c r="S47" s="87"/>
    </row>
    <row r="48" spans="1:20" s="430" customFormat="1" ht="10.5" customHeight="1" x14ac:dyDescent="0.2">
      <c r="A48" s="403"/>
      <c r="B48" s="466"/>
      <c r="C48" s="647"/>
      <c r="D48" s="171"/>
      <c r="E48" s="648"/>
      <c r="F48" s="648"/>
      <c r="G48" s="648"/>
      <c r="H48" s="648"/>
      <c r="I48" s="648"/>
      <c r="J48" s="648"/>
      <c r="K48" s="648"/>
      <c r="L48" s="648"/>
      <c r="M48" s="648"/>
      <c r="N48" s="648"/>
      <c r="O48" s="648"/>
      <c r="P48" s="648"/>
      <c r="Q48" s="648"/>
      <c r="R48" s="704"/>
      <c r="S48" s="87"/>
    </row>
    <row r="49" spans="1:20" s="634" customFormat="1" ht="15.75" customHeight="1" x14ac:dyDescent="0.2">
      <c r="A49" s="632"/>
      <c r="B49" s="496"/>
      <c r="C49" s="1006" t="s">
        <v>153</v>
      </c>
      <c r="D49" s="217"/>
      <c r="E49" s="638"/>
      <c r="F49" s="639"/>
      <c r="G49" s="639"/>
      <c r="H49" s="639"/>
      <c r="I49" s="639"/>
      <c r="J49" s="639"/>
      <c r="K49" s="639"/>
      <c r="L49" s="639"/>
      <c r="M49" s="639"/>
      <c r="N49" s="639"/>
      <c r="O49" s="639"/>
      <c r="P49" s="639"/>
      <c r="Q49" s="639"/>
      <c r="R49" s="703"/>
      <c r="S49" s="391"/>
      <c r="T49" s="633"/>
    </row>
    <row r="50" spans="1:20" s="634" customFormat="1" ht="15.75" customHeight="1" x14ac:dyDescent="0.2">
      <c r="A50" s="632"/>
      <c r="B50" s="496"/>
      <c r="C50" s="649"/>
      <c r="D50" s="243" t="s">
        <v>300</v>
      </c>
      <c r="E50" s="644">
        <v>416.27499999999998</v>
      </c>
      <c r="F50" s="644">
        <v>418.23500000000001</v>
      </c>
      <c r="G50" s="644">
        <v>410.81900000000002</v>
      </c>
      <c r="H50" s="644">
        <v>404.56400000000002</v>
      </c>
      <c r="I50" s="644">
        <v>404.625</v>
      </c>
      <c r="J50" s="644">
        <v>403.77100000000002</v>
      </c>
      <c r="K50" s="644">
        <v>415.53899999999999</v>
      </c>
      <c r="L50" s="644">
        <v>404.60399999999998</v>
      </c>
      <c r="M50" s="644">
        <v>393.33499999999998</v>
      </c>
      <c r="N50" s="644">
        <v>376.01400000000001</v>
      </c>
      <c r="O50" s="644">
        <v>350.17399999999998</v>
      </c>
      <c r="P50" s="644">
        <v>332.39499999999998</v>
      </c>
      <c r="Q50" s="644">
        <v>330.58699999999999</v>
      </c>
      <c r="R50" s="703"/>
      <c r="S50" s="391"/>
      <c r="T50" s="633"/>
    </row>
    <row r="51" spans="1:20" s="654" customFormat="1" ht="12" customHeight="1" x14ac:dyDescent="0.2">
      <c r="A51" s="650"/>
      <c r="B51" s="651"/>
      <c r="C51" s="652"/>
      <c r="D51" s="692" t="s">
        <v>237</v>
      </c>
      <c r="E51" s="636">
        <v>16.056999999999999</v>
      </c>
      <c r="F51" s="636">
        <v>15.147</v>
      </c>
      <c r="G51" s="636">
        <v>15.574</v>
      </c>
      <c r="H51" s="636">
        <v>15.989000000000001</v>
      </c>
      <c r="I51" s="636">
        <v>17.916</v>
      </c>
      <c r="J51" s="636">
        <v>18.248000000000001</v>
      </c>
      <c r="K51" s="636">
        <v>19.309000000000001</v>
      </c>
      <c r="L51" s="636">
        <v>18.827000000000002</v>
      </c>
      <c r="M51" s="636">
        <v>16.629000000000001</v>
      </c>
      <c r="N51" s="636">
        <v>16.103999999999999</v>
      </c>
      <c r="O51" s="636">
        <v>14.664999999999999</v>
      </c>
      <c r="P51" s="636">
        <v>14.048</v>
      </c>
      <c r="Q51" s="636" t="s">
        <v>385</v>
      </c>
      <c r="R51" s="706"/>
      <c r="S51" s="87"/>
      <c r="T51" s="653"/>
    </row>
    <row r="52" spans="1:20" s="658" customFormat="1" ht="15" customHeight="1" x14ac:dyDescent="0.2">
      <c r="A52" s="655"/>
      <c r="B52" s="656"/>
      <c r="C52" s="657"/>
      <c r="D52" s="243" t="s">
        <v>298</v>
      </c>
      <c r="E52" s="644">
        <v>43.354999999999997</v>
      </c>
      <c r="F52" s="644">
        <v>42.595999999999997</v>
      </c>
      <c r="G52" s="644">
        <v>58.887</v>
      </c>
      <c r="H52" s="644">
        <v>53.715000000000003</v>
      </c>
      <c r="I52" s="644">
        <v>56.884</v>
      </c>
      <c r="J52" s="644">
        <v>40.939</v>
      </c>
      <c r="K52" s="644">
        <v>55.454999999999998</v>
      </c>
      <c r="L52" s="644">
        <v>41.216000000000001</v>
      </c>
      <c r="M52" s="644">
        <v>42.65</v>
      </c>
      <c r="N52" s="644">
        <v>39.933</v>
      </c>
      <c r="O52" s="644">
        <v>38.521000000000001</v>
      </c>
      <c r="P52" s="644">
        <v>38.661999999999999</v>
      </c>
      <c r="Q52" s="644">
        <v>39.896000000000001</v>
      </c>
      <c r="R52" s="707"/>
      <c r="S52" s="391"/>
      <c r="T52" s="653"/>
    </row>
    <row r="53" spans="1:20" s="430" customFormat="1" ht="11.25" customHeight="1" x14ac:dyDescent="0.2">
      <c r="A53" s="403"/>
      <c r="B53" s="466"/>
      <c r="C53" s="647"/>
      <c r="D53" s="692" t="s">
        <v>238</v>
      </c>
      <c r="E53" s="636">
        <v>-8.2822085889570634</v>
      </c>
      <c r="F53" s="636">
        <v>-15.437147621694603</v>
      </c>
      <c r="G53" s="636">
        <v>-10.03300027500228</v>
      </c>
      <c r="H53" s="636">
        <v>-7.8471066582030851</v>
      </c>
      <c r="I53" s="636">
        <v>-2.3316506988084185</v>
      </c>
      <c r="J53" s="636">
        <v>-11.064042405283271</v>
      </c>
      <c r="K53" s="636">
        <v>-6.8077168688871703</v>
      </c>
      <c r="L53" s="636">
        <v>-6.2292396596441701</v>
      </c>
      <c r="M53" s="636">
        <v>-16.1225613593455</v>
      </c>
      <c r="N53" s="636">
        <v>5.9062218214607665</v>
      </c>
      <c r="O53" s="636">
        <v>-11.594335941982415</v>
      </c>
      <c r="P53" s="636">
        <v>-6.1738581759937965</v>
      </c>
      <c r="Q53" s="636">
        <v>-7.9783185330411621</v>
      </c>
      <c r="R53" s="704"/>
      <c r="S53" s="87"/>
      <c r="T53" s="653"/>
    </row>
    <row r="54" spans="1:20" s="634" customFormat="1" ht="15.75" customHeight="1" x14ac:dyDescent="0.2">
      <c r="A54" s="632"/>
      <c r="B54" s="496"/>
      <c r="C54" s="1006" t="s">
        <v>299</v>
      </c>
      <c r="D54" s="217"/>
      <c r="E54" s="644">
        <v>11.481999999999999</v>
      </c>
      <c r="F54" s="644">
        <v>10.444000000000001</v>
      </c>
      <c r="G54" s="644">
        <v>11.987</v>
      </c>
      <c r="H54" s="644">
        <v>15.068</v>
      </c>
      <c r="I54" s="644">
        <v>10.233000000000001</v>
      </c>
      <c r="J54" s="644">
        <v>6.984</v>
      </c>
      <c r="K54" s="644">
        <v>13.298</v>
      </c>
      <c r="L54" s="644">
        <v>10.877000000000001</v>
      </c>
      <c r="M54" s="644">
        <v>15.03</v>
      </c>
      <c r="N54" s="644">
        <v>10.983000000000001</v>
      </c>
      <c r="O54" s="644">
        <v>12.856999999999999</v>
      </c>
      <c r="P54" s="644">
        <v>12.393000000000001</v>
      </c>
      <c r="Q54" s="644">
        <v>9.8800000000000008</v>
      </c>
      <c r="R54" s="703"/>
      <c r="S54" s="391"/>
      <c r="T54" s="653"/>
    </row>
    <row r="55" spans="1:20" s="430" customFormat="1" ht="9.75" customHeight="1" x14ac:dyDescent="0.2">
      <c r="A55" s="612"/>
      <c r="B55" s="659"/>
      <c r="C55" s="660"/>
      <c r="D55" s="692" t="s">
        <v>154</v>
      </c>
      <c r="E55" s="636">
        <v>-3.9163179916318014</v>
      </c>
      <c r="F55" s="636">
        <v>8.8710518086104528</v>
      </c>
      <c r="G55" s="636">
        <v>7.4296468901236867</v>
      </c>
      <c r="H55" s="636">
        <v>59.534145050291151</v>
      </c>
      <c r="I55" s="636">
        <v>22.933685728015398</v>
      </c>
      <c r="J55" s="636">
        <v>17.063359034529</v>
      </c>
      <c r="K55" s="636">
        <v>18.457153037591301</v>
      </c>
      <c r="L55" s="636">
        <v>-22.66069397042093</v>
      </c>
      <c r="M55" s="636">
        <v>-5.4241127611376783</v>
      </c>
      <c r="N55" s="636">
        <v>5.465974309921684E-2</v>
      </c>
      <c r="O55" s="636">
        <v>-24.698371793370043</v>
      </c>
      <c r="P55" s="636">
        <v>-9.407894736842092</v>
      </c>
      <c r="Q55" s="636">
        <v>-13.952273123149261</v>
      </c>
      <c r="R55" s="704"/>
      <c r="S55" s="87"/>
      <c r="T55" s="653"/>
    </row>
    <row r="56" spans="1:20" s="634" customFormat="1" ht="15.75" customHeight="1" x14ac:dyDescent="0.2">
      <c r="A56" s="632"/>
      <c r="B56" s="496"/>
      <c r="C56" s="1604" t="s">
        <v>331</v>
      </c>
      <c r="D56" s="1604"/>
      <c r="E56" s="644">
        <v>189.06899999999999</v>
      </c>
      <c r="F56" s="644">
        <v>185.47300000000001</v>
      </c>
      <c r="G56" s="644">
        <v>188.96899999999999</v>
      </c>
      <c r="H56" s="644">
        <v>180.16399999999999</v>
      </c>
      <c r="I56" s="644">
        <v>182.46799999999999</v>
      </c>
      <c r="J56" s="644">
        <v>185.28399999999999</v>
      </c>
      <c r="K56" s="644">
        <v>192.33099999999999</v>
      </c>
      <c r="L56" s="644">
        <v>190.625</v>
      </c>
      <c r="M56" s="644">
        <v>188.21</v>
      </c>
      <c r="N56" s="644">
        <v>183.733</v>
      </c>
      <c r="O56" s="644">
        <v>177.56899999999999</v>
      </c>
      <c r="P56" s="644">
        <v>167.65</v>
      </c>
      <c r="Q56" s="644">
        <v>168.291</v>
      </c>
      <c r="R56" s="704"/>
      <c r="S56" s="391"/>
      <c r="T56" s="653"/>
    </row>
    <row r="57" spans="1:20" s="430" customFormat="1" ht="10.5" customHeight="1" x14ac:dyDescent="0.2">
      <c r="A57" s="403"/>
      <c r="B57" s="466"/>
      <c r="C57" s="661"/>
      <c r="D57" s="661"/>
      <c r="E57" s="662"/>
      <c r="F57" s="663"/>
      <c r="G57" s="663"/>
      <c r="H57" s="663"/>
      <c r="I57" s="663"/>
      <c r="J57" s="663"/>
      <c r="K57" s="663"/>
      <c r="L57" s="663"/>
      <c r="M57" s="663"/>
      <c r="N57" s="663"/>
      <c r="O57" s="663"/>
      <c r="P57" s="663"/>
      <c r="Q57" s="663"/>
      <c r="R57" s="704"/>
      <c r="S57" s="87"/>
      <c r="T57" s="653"/>
    </row>
    <row r="58" spans="1:20" s="430" customFormat="1" ht="10.5" customHeight="1" x14ac:dyDescent="0.2">
      <c r="A58" s="403"/>
      <c r="B58" s="466"/>
      <c r="C58" s="647"/>
      <c r="D58" s="171"/>
      <c r="E58" s="637"/>
      <c r="F58" s="637"/>
      <c r="G58" s="637"/>
      <c r="H58" s="637"/>
      <c r="I58" s="637"/>
      <c r="J58" s="637"/>
      <c r="K58" s="637"/>
      <c r="L58" s="637"/>
      <c r="M58" s="637"/>
      <c r="N58" s="637"/>
      <c r="O58" s="637"/>
      <c r="P58" s="637"/>
      <c r="Q58" s="637"/>
      <c r="R58" s="704"/>
      <c r="S58" s="87"/>
      <c r="T58" s="653"/>
    </row>
    <row r="59" spans="1:20" s="430" customFormat="1" ht="10.5" customHeight="1" x14ac:dyDescent="0.2">
      <c r="A59" s="403"/>
      <c r="B59" s="466"/>
      <c r="C59" s="647"/>
      <c r="D59" s="171"/>
      <c r="E59" s="648"/>
      <c r="F59" s="648"/>
      <c r="G59" s="648"/>
      <c r="H59" s="648"/>
      <c r="I59" s="648"/>
      <c r="J59" s="648"/>
      <c r="K59" s="648"/>
      <c r="L59" s="648"/>
      <c r="M59" s="648"/>
      <c r="N59" s="648"/>
      <c r="O59" s="648"/>
      <c r="P59" s="648"/>
      <c r="Q59" s="648"/>
      <c r="R59" s="704"/>
      <c r="S59" s="87"/>
      <c r="T59" s="653"/>
    </row>
    <row r="60" spans="1:20" s="430" customFormat="1" ht="10.5" customHeight="1" x14ac:dyDescent="0.2">
      <c r="A60" s="403"/>
      <c r="B60" s="466"/>
      <c r="C60" s="647"/>
      <c r="D60" s="171"/>
      <c r="E60" s="648"/>
      <c r="F60" s="648"/>
      <c r="G60" s="648"/>
      <c r="H60" s="648"/>
      <c r="I60" s="648"/>
      <c r="J60" s="648"/>
      <c r="K60" s="648"/>
      <c r="L60" s="648"/>
      <c r="M60" s="648"/>
      <c r="N60" s="648"/>
      <c r="O60" s="648"/>
      <c r="P60" s="648"/>
      <c r="Q60" s="648"/>
      <c r="R60" s="704"/>
      <c r="S60" s="87"/>
      <c r="T60" s="653"/>
    </row>
    <row r="61" spans="1:20" s="430" customFormat="1" ht="10.5" customHeight="1" x14ac:dyDescent="0.2">
      <c r="A61" s="403"/>
      <c r="B61" s="466"/>
      <c r="C61" s="647"/>
      <c r="D61" s="171"/>
      <c r="E61" s="648"/>
      <c r="F61" s="648"/>
      <c r="G61" s="648"/>
      <c r="H61" s="648"/>
      <c r="I61" s="648"/>
      <c r="J61" s="648"/>
      <c r="K61" s="648"/>
      <c r="L61" s="648"/>
      <c r="M61" s="648"/>
      <c r="N61" s="648"/>
      <c r="O61" s="648"/>
      <c r="P61" s="648"/>
      <c r="Q61" s="648"/>
      <c r="R61" s="704"/>
      <c r="S61" s="87"/>
      <c r="T61" s="653"/>
    </row>
    <row r="62" spans="1:20" s="430" customFormat="1" ht="10.5" customHeight="1" x14ac:dyDescent="0.2">
      <c r="A62" s="403"/>
      <c r="B62" s="466"/>
      <c r="C62" s="647"/>
      <c r="D62" s="171"/>
      <c r="E62" s="648"/>
      <c r="F62" s="648"/>
      <c r="G62" s="648"/>
      <c r="H62" s="648"/>
      <c r="I62" s="648"/>
      <c r="J62" s="648"/>
      <c r="K62" s="648"/>
      <c r="L62" s="648"/>
      <c r="M62" s="648"/>
      <c r="N62" s="648"/>
      <c r="O62" s="648"/>
      <c r="P62" s="648"/>
      <c r="Q62" s="648"/>
      <c r="R62" s="704"/>
      <c r="S62" s="87"/>
      <c r="T62" s="653"/>
    </row>
    <row r="63" spans="1:20" s="430" customFormat="1" ht="10.5" customHeight="1" x14ac:dyDescent="0.2">
      <c r="A63" s="403"/>
      <c r="B63" s="466"/>
      <c r="C63" s="647"/>
      <c r="D63" s="171"/>
      <c r="E63" s="648"/>
      <c r="F63" s="648"/>
      <c r="G63" s="648"/>
      <c r="H63" s="648"/>
      <c r="I63" s="648"/>
      <c r="J63" s="648"/>
      <c r="K63" s="648"/>
      <c r="L63" s="648"/>
      <c r="M63" s="648"/>
      <c r="N63" s="648"/>
      <c r="O63" s="648"/>
      <c r="P63" s="648"/>
      <c r="Q63" s="648"/>
      <c r="R63" s="704"/>
      <c r="S63" s="87"/>
    </row>
    <row r="64" spans="1:20" s="430" customFormat="1" ht="10.5" customHeight="1" x14ac:dyDescent="0.2">
      <c r="A64" s="403"/>
      <c r="B64" s="466"/>
      <c r="C64" s="647"/>
      <c r="D64" s="171"/>
      <c r="E64" s="648"/>
      <c r="F64" s="648"/>
      <c r="G64" s="648"/>
      <c r="H64" s="648"/>
      <c r="I64" s="648"/>
      <c r="J64" s="648"/>
      <c r="K64" s="648"/>
      <c r="L64" s="648"/>
      <c r="M64" s="648"/>
      <c r="N64" s="648"/>
      <c r="O64" s="648"/>
      <c r="P64" s="648"/>
      <c r="Q64" s="648"/>
      <c r="R64" s="704"/>
      <c r="S64" s="87"/>
    </row>
    <row r="65" spans="1:20" s="430" customFormat="1" ht="10.5" customHeight="1" x14ac:dyDescent="0.2">
      <c r="A65" s="403"/>
      <c r="B65" s="466"/>
      <c r="C65" s="647"/>
      <c r="D65" s="171"/>
      <c r="E65" s="648"/>
      <c r="F65" s="648"/>
      <c r="G65" s="648"/>
      <c r="H65" s="648"/>
      <c r="I65" s="648"/>
      <c r="J65" s="648"/>
      <c r="K65" s="648"/>
      <c r="L65" s="648"/>
      <c r="M65" s="648"/>
      <c r="N65" s="648"/>
      <c r="O65" s="648"/>
      <c r="P65" s="648"/>
      <c r="Q65" s="648"/>
      <c r="R65" s="704"/>
      <c r="S65" s="87"/>
    </row>
    <row r="66" spans="1:20" s="430" customFormat="1" ht="10.5" customHeight="1" x14ac:dyDescent="0.2">
      <c r="A66" s="403"/>
      <c r="B66" s="466"/>
      <c r="C66" s="647"/>
      <c r="D66" s="171"/>
      <c r="E66" s="648"/>
      <c r="F66" s="648"/>
      <c r="G66" s="648"/>
      <c r="H66" s="648"/>
      <c r="I66" s="648"/>
      <c r="J66" s="648"/>
      <c r="K66" s="648"/>
      <c r="L66" s="648"/>
      <c r="M66" s="648"/>
      <c r="N66" s="648"/>
      <c r="O66" s="648"/>
      <c r="P66" s="648"/>
      <c r="Q66" s="648"/>
      <c r="R66" s="704"/>
      <c r="S66" s="87"/>
    </row>
    <row r="67" spans="1:20" s="430" customFormat="1" ht="10.5" customHeight="1" x14ac:dyDescent="0.2">
      <c r="A67" s="403"/>
      <c r="B67" s="466"/>
      <c r="C67" s="647"/>
      <c r="D67" s="171"/>
      <c r="E67" s="648"/>
      <c r="F67" s="648"/>
      <c r="G67" s="648"/>
      <c r="H67" s="648"/>
      <c r="I67" s="648"/>
      <c r="J67" s="648"/>
      <c r="K67" s="648"/>
      <c r="L67" s="648"/>
      <c r="M67" s="648"/>
      <c r="N67" s="648"/>
      <c r="O67" s="648"/>
      <c r="P67" s="648"/>
      <c r="Q67" s="648"/>
      <c r="R67" s="704"/>
      <c r="S67" s="87"/>
    </row>
    <row r="68" spans="1:20" s="430" customFormat="1" ht="10.5" customHeight="1" x14ac:dyDescent="0.2">
      <c r="A68" s="403"/>
      <c r="B68" s="466"/>
      <c r="C68" s="647"/>
      <c r="D68" s="171"/>
      <c r="E68" s="648"/>
      <c r="F68" s="648"/>
      <c r="G68" s="648"/>
      <c r="H68" s="648"/>
      <c r="I68" s="648"/>
      <c r="J68" s="648"/>
      <c r="K68" s="648"/>
      <c r="L68" s="648"/>
      <c r="M68" s="648"/>
      <c r="N68" s="648"/>
      <c r="O68" s="648"/>
      <c r="P68" s="648"/>
      <c r="Q68" s="648"/>
      <c r="R68" s="704"/>
      <c r="S68" s="87"/>
    </row>
    <row r="69" spans="1:20" s="430" customFormat="1" ht="10.5" customHeight="1" x14ac:dyDescent="0.2">
      <c r="A69" s="403"/>
      <c r="B69" s="466"/>
      <c r="C69" s="647"/>
      <c r="D69" s="171"/>
      <c r="E69" s="648"/>
      <c r="F69" s="648"/>
      <c r="G69" s="648"/>
      <c r="H69" s="648"/>
      <c r="I69" s="648"/>
      <c r="J69" s="648"/>
      <c r="K69" s="648"/>
      <c r="L69" s="648"/>
      <c r="M69" s="648"/>
      <c r="N69" s="648"/>
      <c r="O69" s="648"/>
      <c r="P69" s="648"/>
      <c r="Q69" s="648"/>
      <c r="R69" s="704"/>
      <c r="S69" s="87"/>
    </row>
    <row r="70" spans="1:20" s="430" customFormat="1" ht="17.25" customHeight="1" x14ac:dyDescent="0.2">
      <c r="A70" s="403"/>
      <c r="B70" s="466"/>
      <c r="C70" s="1606" t="s">
        <v>459</v>
      </c>
      <c r="D70" s="1606"/>
      <c r="E70" s="1606"/>
      <c r="F70" s="1606"/>
      <c r="G70" s="1606"/>
      <c r="H70" s="1606"/>
      <c r="I70" s="1606"/>
      <c r="J70" s="1606"/>
      <c r="K70" s="1606"/>
      <c r="L70" s="1606"/>
      <c r="M70" s="1606"/>
      <c r="N70" s="1606"/>
      <c r="O70" s="1606"/>
      <c r="P70" s="1606"/>
      <c r="Q70" s="1606"/>
      <c r="R70" s="704"/>
      <c r="S70" s="87"/>
    </row>
    <row r="71" spans="1:20" s="738" customFormat="1" ht="11.25" customHeight="1" x14ac:dyDescent="0.2">
      <c r="A71" s="415"/>
      <c r="B71" s="567"/>
      <c r="C71" s="1608" t="s">
        <v>460</v>
      </c>
      <c r="D71" s="1608"/>
      <c r="E71" s="1608"/>
      <c r="F71" s="1608"/>
      <c r="G71" s="1608"/>
      <c r="H71" s="1608"/>
      <c r="I71" s="1608"/>
      <c r="J71" s="1607" t="s">
        <v>455</v>
      </c>
      <c r="K71" s="1607"/>
      <c r="L71" s="1607"/>
      <c r="M71" s="1607"/>
      <c r="N71" s="1609" t="s">
        <v>454</v>
      </c>
      <c r="O71" s="1609"/>
      <c r="P71" s="1609"/>
      <c r="Q71" s="1609"/>
      <c r="R71" s="1010"/>
      <c r="S71" s="1010"/>
      <c r="T71" s="1010"/>
    </row>
    <row r="72" spans="1:20" s="430" customFormat="1" ht="9.75" customHeight="1" x14ac:dyDescent="0.2">
      <c r="A72" s="403"/>
      <c r="B72" s="466"/>
      <c r="C72" s="1011" t="s">
        <v>500</v>
      </c>
      <c r="D72" s="1011"/>
      <c r="R72" s="704"/>
      <c r="S72" s="87"/>
    </row>
    <row r="73" spans="1:20" x14ac:dyDescent="0.2">
      <c r="A73" s="403"/>
      <c r="B73" s="664">
        <v>20</v>
      </c>
      <c r="C73" s="1576">
        <v>43313</v>
      </c>
      <c r="D73" s="1576"/>
      <c r="E73" s="626"/>
      <c r="F73" s="665"/>
      <c r="G73" s="665"/>
      <c r="H73" s="665"/>
      <c r="I73" s="665"/>
      <c r="J73" s="666"/>
      <c r="K73" s="666"/>
      <c r="L73" s="666"/>
      <c r="M73" s="666"/>
      <c r="N73" s="667"/>
      <c r="O73" s="667"/>
      <c r="P73" s="667"/>
      <c r="Q73" s="913"/>
      <c r="R73" s="708"/>
      <c r="S73" s="913"/>
    </row>
  </sheetData>
  <mergeCells count="11">
    <mergeCell ref="C73:D73"/>
    <mergeCell ref="E1:Q1"/>
    <mergeCell ref="P3:Q3"/>
    <mergeCell ref="C71:I71"/>
    <mergeCell ref="E6:L6"/>
    <mergeCell ref="M6:Q6"/>
    <mergeCell ref="C34:D34"/>
    <mergeCell ref="C56:D56"/>
    <mergeCell ref="C70:Q70"/>
    <mergeCell ref="J71:M71"/>
    <mergeCell ref="N71:Q71"/>
  </mergeCells>
  <conditionalFormatting sqref="E7:Q7">
    <cfRule type="cellIs" dxfId="5"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M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x14ac:dyDescent="0.2">
      <c r="A1" s="99"/>
      <c r="B1" s="803"/>
      <c r="C1" s="804" t="s">
        <v>388</v>
      </c>
      <c r="D1" s="805"/>
      <c r="E1" s="99"/>
      <c r="F1" s="99"/>
      <c r="G1" s="99"/>
      <c r="H1" s="99"/>
      <c r="I1" s="806"/>
      <c r="J1" s="99"/>
      <c r="K1" s="99"/>
      <c r="L1" s="96"/>
    </row>
    <row r="2" spans="1:12" ht="6" customHeight="1" x14ac:dyDescent="0.2">
      <c r="A2" s="337"/>
      <c r="B2" s="807"/>
      <c r="C2" s="808"/>
      <c r="D2" s="808"/>
      <c r="E2" s="809"/>
      <c r="F2" s="809"/>
      <c r="G2" s="809"/>
      <c r="H2" s="809"/>
      <c r="I2" s="810"/>
      <c r="J2" s="779"/>
      <c r="K2" s="336"/>
      <c r="L2" s="96"/>
    </row>
    <row r="3" spans="1:12" ht="6" customHeight="1" thickBot="1" x14ac:dyDescent="0.25">
      <c r="A3" s="337"/>
      <c r="B3" s="337"/>
      <c r="C3" s="99"/>
      <c r="D3" s="99"/>
      <c r="E3" s="99"/>
      <c r="F3" s="99"/>
      <c r="G3" s="99"/>
      <c r="H3" s="99"/>
      <c r="I3" s="99"/>
      <c r="J3" s="99"/>
      <c r="K3" s="338"/>
      <c r="L3" s="96"/>
    </row>
    <row r="4" spans="1:12" s="101" customFormat="1" ht="13.5" customHeight="1" thickBot="1" x14ac:dyDescent="0.25">
      <c r="A4" s="381"/>
      <c r="B4" s="337"/>
      <c r="C4" s="1621" t="s">
        <v>466</v>
      </c>
      <c r="D4" s="1622"/>
      <c r="E4" s="1622"/>
      <c r="F4" s="1622"/>
      <c r="G4" s="1622"/>
      <c r="H4" s="1622"/>
      <c r="I4" s="1622"/>
      <c r="J4" s="1623"/>
      <c r="K4" s="338"/>
      <c r="L4" s="100"/>
    </row>
    <row r="5" spans="1:12" ht="15.75" customHeight="1" x14ac:dyDescent="0.2">
      <c r="A5" s="337"/>
      <c r="B5" s="337"/>
      <c r="C5" s="811" t="s">
        <v>465</v>
      </c>
      <c r="D5" s="102"/>
      <c r="E5" s="102"/>
      <c r="F5" s="102"/>
      <c r="G5" s="102"/>
      <c r="H5" s="102"/>
      <c r="I5" s="102"/>
      <c r="J5" s="812"/>
      <c r="K5" s="338"/>
      <c r="L5" s="96"/>
    </row>
    <row r="6" spans="1:12" ht="12" customHeight="1" x14ac:dyDescent="0.2">
      <c r="A6" s="337"/>
      <c r="B6" s="337"/>
      <c r="C6" s="102"/>
      <c r="D6" s="102"/>
      <c r="E6" s="813"/>
      <c r="F6" s="813"/>
      <c r="G6" s="813"/>
      <c r="H6" s="813"/>
      <c r="I6" s="813"/>
      <c r="J6" s="814"/>
      <c r="K6" s="338"/>
      <c r="L6" s="96"/>
    </row>
    <row r="7" spans="1:12" ht="24" customHeight="1" x14ac:dyDescent="0.2">
      <c r="A7" s="337"/>
      <c r="B7" s="337"/>
      <c r="C7" s="1624" t="s">
        <v>642</v>
      </c>
      <c r="D7" s="1625"/>
      <c r="E7" s="802" t="s">
        <v>68</v>
      </c>
      <c r="F7" s="802" t="s">
        <v>389</v>
      </c>
      <c r="G7" s="103" t="s">
        <v>390</v>
      </c>
      <c r="H7" s="103" t="s">
        <v>391</v>
      </c>
      <c r="I7" s="103"/>
      <c r="J7" s="815"/>
      <c r="K7" s="339"/>
      <c r="L7" s="104"/>
    </row>
    <row r="8" spans="1:12" s="822" customFormat="1" ht="3" customHeight="1" x14ac:dyDescent="0.2">
      <c r="A8" s="816"/>
      <c r="B8" s="337"/>
      <c r="C8" s="105"/>
      <c r="D8" s="817"/>
      <c r="E8" s="818"/>
      <c r="F8" s="819"/>
      <c r="G8" s="817"/>
      <c r="H8" s="817"/>
      <c r="I8" s="817"/>
      <c r="J8" s="817"/>
      <c r="K8" s="820"/>
      <c r="L8" s="821"/>
    </row>
    <row r="9" spans="1:12" s="109" customFormat="1" ht="12.75" customHeight="1" x14ac:dyDescent="0.2">
      <c r="A9" s="382"/>
      <c r="B9" s="337"/>
      <c r="C9" s="107" t="s">
        <v>194</v>
      </c>
      <c r="D9" s="754" t="s">
        <v>194</v>
      </c>
      <c r="E9" s="776">
        <v>3.4</v>
      </c>
      <c r="F9" s="776">
        <v>6.1</v>
      </c>
      <c r="G9" s="776">
        <v>3.8</v>
      </c>
      <c r="H9" s="776">
        <v>2.9</v>
      </c>
      <c r="I9" s="108">
        <v>0.76315789473684215</v>
      </c>
      <c r="J9" s="823"/>
      <c r="K9" s="340"/>
      <c r="L9" s="106"/>
    </row>
    <row r="10" spans="1:12" ht="12.75" customHeight="1" x14ac:dyDescent="0.2">
      <c r="A10" s="337"/>
      <c r="B10" s="337"/>
      <c r="C10" s="107" t="s">
        <v>195</v>
      </c>
      <c r="D10" s="754" t="s">
        <v>195</v>
      </c>
      <c r="E10" s="776">
        <v>4.9000000000000004</v>
      </c>
      <c r="F10" s="776">
        <v>9.4</v>
      </c>
      <c r="G10" s="776">
        <v>5.0999999999999996</v>
      </c>
      <c r="H10" s="776">
        <v>4.7</v>
      </c>
      <c r="I10" s="108">
        <v>0.92156862745098045</v>
      </c>
      <c r="J10" s="823"/>
      <c r="K10" s="341"/>
      <c r="L10" s="98"/>
    </row>
    <row r="11" spans="1:12" ht="12.75" customHeight="1" x14ac:dyDescent="0.2">
      <c r="A11" s="337"/>
      <c r="B11" s="337"/>
      <c r="C11" s="107" t="s">
        <v>196</v>
      </c>
      <c r="D11" s="754" t="s">
        <v>196</v>
      </c>
      <c r="E11" s="776">
        <v>6.2</v>
      </c>
      <c r="F11" s="776">
        <v>16.3</v>
      </c>
      <c r="G11" s="776">
        <v>6.5</v>
      </c>
      <c r="H11" s="776">
        <v>5.8</v>
      </c>
      <c r="I11" s="108">
        <v>0.89230769230769225</v>
      </c>
      <c r="J11" s="823"/>
      <c r="K11" s="341"/>
      <c r="L11" s="98"/>
    </row>
    <row r="12" spans="1:12" ht="12.75" customHeight="1" x14ac:dyDescent="0.2">
      <c r="A12" s="337"/>
      <c r="B12" s="337"/>
      <c r="C12" s="107" t="s">
        <v>363</v>
      </c>
      <c r="D12" s="754" t="s">
        <v>363</v>
      </c>
      <c r="E12" s="776">
        <v>7.7</v>
      </c>
      <c r="F12" s="776" t="s">
        <v>643</v>
      </c>
      <c r="G12" s="776">
        <v>7.2</v>
      </c>
      <c r="H12" s="776">
        <v>8.1999999999999993</v>
      </c>
      <c r="I12" s="108">
        <v>1.1388888888888888</v>
      </c>
      <c r="J12" s="823"/>
      <c r="K12" s="341"/>
      <c r="L12" s="98"/>
    </row>
    <row r="13" spans="1:12" ht="12.75" customHeight="1" x14ac:dyDescent="0.2">
      <c r="A13" s="337"/>
      <c r="B13" s="337"/>
      <c r="C13" s="107"/>
      <c r="D13" s="754" t="s">
        <v>371</v>
      </c>
      <c r="E13" s="776">
        <v>8.8000000000000007</v>
      </c>
      <c r="F13" s="776">
        <v>22.6</v>
      </c>
      <c r="G13" s="776">
        <v>8.5</v>
      </c>
      <c r="H13" s="776">
        <v>9.1999999999999993</v>
      </c>
      <c r="I13" s="108">
        <v>1.0823529411764705</v>
      </c>
      <c r="J13" s="823"/>
      <c r="K13" s="341"/>
      <c r="L13" s="98"/>
    </row>
    <row r="14" spans="1:12" ht="12.75" customHeight="1" x14ac:dyDescent="0.2">
      <c r="A14" s="337"/>
      <c r="B14" s="337"/>
      <c r="C14" s="107" t="s">
        <v>197</v>
      </c>
      <c r="D14" s="754" t="s">
        <v>197</v>
      </c>
      <c r="E14" s="776">
        <v>6.8</v>
      </c>
      <c r="F14" s="776">
        <v>18.3</v>
      </c>
      <c r="G14" s="776">
        <v>6.1</v>
      </c>
      <c r="H14" s="776">
        <v>7.5</v>
      </c>
      <c r="I14" s="108">
        <v>1.2295081967213115</v>
      </c>
      <c r="J14" s="823"/>
      <c r="K14" s="341"/>
      <c r="L14" s="98"/>
    </row>
    <row r="15" spans="1:12" ht="12.75" customHeight="1" x14ac:dyDescent="0.2">
      <c r="A15" s="337"/>
      <c r="B15" s="337"/>
      <c r="C15" s="107" t="s">
        <v>364</v>
      </c>
      <c r="D15" s="754" t="s">
        <v>372</v>
      </c>
      <c r="E15" s="776">
        <v>5.8</v>
      </c>
      <c r="F15" s="776">
        <v>10.3</v>
      </c>
      <c r="G15" s="776">
        <v>5.0999999999999996</v>
      </c>
      <c r="H15" s="776">
        <v>6.6</v>
      </c>
      <c r="I15" s="108">
        <v>1.2941176470588236</v>
      </c>
      <c r="J15" s="823"/>
      <c r="K15" s="341"/>
      <c r="L15" s="98"/>
    </row>
    <row r="16" spans="1:12" ht="12.75" customHeight="1" x14ac:dyDescent="0.2">
      <c r="A16" s="337"/>
      <c r="B16" s="337"/>
      <c r="C16" s="107" t="s">
        <v>198</v>
      </c>
      <c r="D16" s="754" t="s">
        <v>198</v>
      </c>
      <c r="E16" s="776">
        <v>15.1</v>
      </c>
      <c r="F16" s="776">
        <v>33.4</v>
      </c>
      <c r="G16" s="776">
        <v>13.5</v>
      </c>
      <c r="H16" s="776">
        <v>17</v>
      </c>
      <c r="I16" s="108">
        <v>1.2592592592592593</v>
      </c>
      <c r="J16" s="823"/>
      <c r="K16" s="341"/>
      <c r="L16" s="98"/>
    </row>
    <row r="17" spans="1:12" ht="12.75" customHeight="1" x14ac:dyDescent="0.2">
      <c r="A17" s="337"/>
      <c r="B17" s="337"/>
      <c r="C17" s="107" t="s">
        <v>365</v>
      </c>
      <c r="D17" s="754" t="s">
        <v>365</v>
      </c>
      <c r="E17" s="776">
        <v>5</v>
      </c>
      <c r="F17" s="776">
        <v>10</v>
      </c>
      <c r="G17" s="776">
        <v>5</v>
      </c>
      <c r="H17" s="776">
        <v>5</v>
      </c>
      <c r="I17" s="108">
        <v>1</v>
      </c>
      <c r="J17" s="823"/>
      <c r="K17" s="341"/>
      <c r="L17" s="98"/>
    </row>
    <row r="18" spans="1:12" ht="12.75" customHeight="1" x14ac:dyDescent="0.2">
      <c r="A18" s="337"/>
      <c r="B18" s="337"/>
      <c r="C18" s="107" t="s">
        <v>199</v>
      </c>
      <c r="D18" s="754" t="s">
        <v>199</v>
      </c>
      <c r="E18" s="776">
        <v>7.6</v>
      </c>
      <c r="F18" s="776">
        <v>16.8</v>
      </c>
      <c r="G18" s="776">
        <v>7.7</v>
      </c>
      <c r="H18" s="776">
        <v>7.4</v>
      </c>
      <c r="I18" s="108">
        <v>0.96103896103896103</v>
      </c>
      <c r="J18" s="823"/>
      <c r="K18" s="341"/>
      <c r="L18" s="98"/>
    </row>
    <row r="19" spans="1:12" ht="12.75" customHeight="1" x14ac:dyDescent="0.2">
      <c r="A19" s="337"/>
      <c r="B19" s="337"/>
      <c r="C19" s="107" t="s">
        <v>200</v>
      </c>
      <c r="D19" s="754" t="s">
        <v>200</v>
      </c>
      <c r="E19" s="776">
        <v>9.1999999999999993</v>
      </c>
      <c r="F19" s="776">
        <v>20.399999999999999</v>
      </c>
      <c r="G19" s="776">
        <v>9.3000000000000007</v>
      </c>
      <c r="H19" s="776">
        <v>9.1</v>
      </c>
      <c r="I19" s="108">
        <v>0.97849462365591389</v>
      </c>
      <c r="J19" s="823"/>
      <c r="K19" s="341"/>
      <c r="L19" s="98"/>
    </row>
    <row r="20" spans="1:12" s="111" customFormat="1" ht="12.75" customHeight="1" x14ac:dyDescent="0.2">
      <c r="A20" s="383"/>
      <c r="B20" s="337"/>
      <c r="C20" s="107" t="s">
        <v>347</v>
      </c>
      <c r="D20" s="754" t="s">
        <v>366</v>
      </c>
      <c r="E20" s="776">
        <v>19.5</v>
      </c>
      <c r="F20" s="776">
        <v>39.700000000000003</v>
      </c>
      <c r="G20" s="776">
        <v>15.8</v>
      </c>
      <c r="H20" s="776">
        <v>24.1</v>
      </c>
      <c r="I20" s="108">
        <v>1.5253164556962024</v>
      </c>
      <c r="J20" s="824"/>
      <c r="K20" s="342"/>
      <c r="L20" s="110"/>
    </row>
    <row r="21" spans="1:12" ht="12.75" customHeight="1" x14ac:dyDescent="0.2">
      <c r="A21" s="337"/>
      <c r="B21" s="337"/>
      <c r="C21" s="107" t="s">
        <v>201</v>
      </c>
      <c r="D21" s="754" t="s">
        <v>373</v>
      </c>
      <c r="E21" s="776">
        <v>3.8</v>
      </c>
      <c r="F21" s="776">
        <v>7.3</v>
      </c>
      <c r="G21" s="776">
        <v>3.8</v>
      </c>
      <c r="H21" s="776">
        <v>3.9</v>
      </c>
      <c r="I21" s="108">
        <v>1.0263157894736843</v>
      </c>
      <c r="J21" s="823"/>
      <c r="K21" s="341"/>
      <c r="L21" s="98"/>
    </row>
    <row r="22" spans="1:12" s="113" customFormat="1" ht="12.75" customHeight="1" x14ac:dyDescent="0.2">
      <c r="A22" s="384"/>
      <c r="B22" s="337"/>
      <c r="C22" s="107" t="s">
        <v>202</v>
      </c>
      <c r="D22" s="754" t="s">
        <v>202</v>
      </c>
      <c r="E22" s="776">
        <v>5.9</v>
      </c>
      <c r="F22" s="776">
        <v>14.7</v>
      </c>
      <c r="G22" s="776">
        <v>6</v>
      </c>
      <c r="H22" s="776">
        <v>5.7</v>
      </c>
      <c r="I22" s="108">
        <v>0.95000000000000007</v>
      </c>
      <c r="J22" s="824"/>
      <c r="K22" s="343"/>
      <c r="L22" s="112"/>
    </row>
    <row r="23" spans="1:12" s="115" customFormat="1" ht="12.75" customHeight="1" x14ac:dyDescent="0.2">
      <c r="A23" s="344"/>
      <c r="B23" s="344"/>
      <c r="C23" s="107" t="s">
        <v>203</v>
      </c>
      <c r="D23" s="754" t="s">
        <v>203</v>
      </c>
      <c r="E23" s="776">
        <v>10.4</v>
      </c>
      <c r="F23" s="776">
        <v>30.8</v>
      </c>
      <c r="G23" s="776">
        <v>9.6</v>
      </c>
      <c r="H23" s="776">
        <v>11.5</v>
      </c>
      <c r="I23" s="108">
        <v>1.1979166666666667</v>
      </c>
      <c r="J23" s="823"/>
      <c r="K23" s="341"/>
      <c r="L23" s="114"/>
    </row>
    <row r="24" spans="1:12" ht="12.75" customHeight="1" x14ac:dyDescent="0.2">
      <c r="A24" s="337"/>
      <c r="B24" s="337"/>
      <c r="C24" s="107" t="s">
        <v>204</v>
      </c>
      <c r="D24" s="754" t="s">
        <v>204</v>
      </c>
      <c r="E24" s="776">
        <v>5.0999999999999996</v>
      </c>
      <c r="F24" s="776">
        <v>13.3</v>
      </c>
      <c r="G24" s="776">
        <v>5</v>
      </c>
      <c r="H24" s="776">
        <v>5.3</v>
      </c>
      <c r="I24" s="108">
        <v>1.06</v>
      </c>
      <c r="J24" s="823"/>
      <c r="K24" s="341"/>
      <c r="L24" s="98"/>
    </row>
    <row r="25" spans="1:12" ht="12.75" customHeight="1" x14ac:dyDescent="0.2">
      <c r="A25" s="337"/>
      <c r="B25" s="337"/>
      <c r="C25" s="107" t="s">
        <v>205</v>
      </c>
      <c r="D25" s="754" t="s">
        <v>205</v>
      </c>
      <c r="E25" s="776">
        <v>4</v>
      </c>
      <c r="F25" s="776">
        <v>6.3</v>
      </c>
      <c r="G25" s="776">
        <v>4.2</v>
      </c>
      <c r="H25" s="776">
        <v>3.8</v>
      </c>
      <c r="I25" s="108">
        <v>0.90476190476190466</v>
      </c>
      <c r="J25" s="823"/>
      <c r="K25" s="341"/>
      <c r="L25" s="98"/>
    </row>
    <row r="26" spans="1:12" s="117" customFormat="1" ht="12.75" customHeight="1" x14ac:dyDescent="0.2">
      <c r="A26" s="345"/>
      <c r="B26" s="345"/>
      <c r="C26" s="105" t="s">
        <v>73</v>
      </c>
      <c r="D26" s="825" t="s">
        <v>73</v>
      </c>
      <c r="E26" s="826">
        <v>6.8</v>
      </c>
      <c r="F26" s="826">
        <v>20.3</v>
      </c>
      <c r="G26" s="826">
        <v>6.5</v>
      </c>
      <c r="H26" s="826">
        <v>7.2</v>
      </c>
      <c r="I26" s="827">
        <v>1.1076923076923078</v>
      </c>
      <c r="J26" s="824"/>
      <c r="K26" s="346"/>
      <c r="L26" s="116"/>
    </row>
    <row r="27" spans="1:12" s="119" customFormat="1" ht="12.75" customHeight="1" x14ac:dyDescent="0.2">
      <c r="A27" s="347"/>
      <c r="B27" s="385"/>
      <c r="C27" s="389" t="s">
        <v>206</v>
      </c>
      <c r="D27" s="755" t="s">
        <v>206</v>
      </c>
      <c r="E27" s="777">
        <v>8.1999999999999993</v>
      </c>
      <c r="F27" s="777">
        <v>16.600000000000001</v>
      </c>
      <c r="G27" s="777">
        <v>7.9</v>
      </c>
      <c r="H27" s="777">
        <v>8.5</v>
      </c>
      <c r="I27" s="828">
        <v>1.0759493670886076</v>
      </c>
      <c r="J27" s="829"/>
      <c r="K27" s="348"/>
      <c r="L27" s="118"/>
    </row>
    <row r="28" spans="1:12" ht="12.75" customHeight="1" x14ac:dyDescent="0.2">
      <c r="A28" s="337"/>
      <c r="B28" s="337"/>
      <c r="C28" s="107" t="s">
        <v>207</v>
      </c>
      <c r="D28" s="754" t="s">
        <v>207</v>
      </c>
      <c r="E28" s="776">
        <v>4.8</v>
      </c>
      <c r="F28" s="776">
        <v>11.1</v>
      </c>
      <c r="G28" s="776">
        <v>5.2</v>
      </c>
      <c r="H28" s="776">
        <v>4.4000000000000004</v>
      </c>
      <c r="I28" s="108">
        <v>0.84615384615384615</v>
      </c>
      <c r="J28" s="823"/>
      <c r="K28" s="341"/>
      <c r="L28" s="98"/>
    </row>
    <row r="29" spans="1:12" ht="12.75" customHeight="1" x14ac:dyDescent="0.2">
      <c r="A29" s="337"/>
      <c r="B29" s="337"/>
      <c r="C29" s="107" t="s">
        <v>208</v>
      </c>
      <c r="D29" s="754" t="s">
        <v>208</v>
      </c>
      <c r="E29" s="776">
        <v>5</v>
      </c>
      <c r="F29" s="776">
        <v>9.1</v>
      </c>
      <c r="G29" s="776">
        <v>4.8</v>
      </c>
      <c r="H29" s="776">
        <v>5.3</v>
      </c>
      <c r="I29" s="108">
        <v>1.1041666666666667</v>
      </c>
      <c r="J29" s="823"/>
      <c r="K29" s="341"/>
      <c r="L29" s="98"/>
    </row>
    <row r="30" spans="1:12" ht="12.75" customHeight="1" x14ac:dyDescent="0.2">
      <c r="A30" s="337"/>
      <c r="B30" s="337"/>
      <c r="C30" s="107" t="s">
        <v>349</v>
      </c>
      <c r="D30" s="754" t="s">
        <v>368</v>
      </c>
      <c r="E30" s="776">
        <v>3.6</v>
      </c>
      <c r="F30" s="776">
        <v>10.199999999999999</v>
      </c>
      <c r="G30" s="776">
        <v>3.4</v>
      </c>
      <c r="H30" s="776">
        <v>3.9</v>
      </c>
      <c r="I30" s="108">
        <v>1.1470588235294117</v>
      </c>
      <c r="J30" s="823"/>
      <c r="K30" s="341"/>
      <c r="L30" s="98"/>
    </row>
    <row r="31" spans="1:12" ht="12.75" customHeight="1" x14ac:dyDescent="0.2">
      <c r="A31" s="337"/>
      <c r="B31" s="337"/>
      <c r="C31" s="107" t="s">
        <v>336</v>
      </c>
      <c r="D31" s="754" t="s">
        <v>369</v>
      </c>
      <c r="E31" s="776">
        <v>7.6</v>
      </c>
      <c r="F31" s="776">
        <v>9.5</v>
      </c>
      <c r="G31" s="776">
        <v>8.8000000000000007</v>
      </c>
      <c r="H31" s="776">
        <v>6.3</v>
      </c>
      <c r="I31" s="108">
        <v>0.71590909090909083</v>
      </c>
      <c r="J31" s="823"/>
      <c r="K31" s="341"/>
      <c r="L31" s="98"/>
    </row>
    <row r="32" spans="1:12" ht="12.75" customHeight="1" x14ac:dyDescent="0.2">
      <c r="A32" s="337"/>
      <c r="B32" s="337"/>
      <c r="C32" s="107" t="s">
        <v>240</v>
      </c>
      <c r="D32" s="754" t="s">
        <v>374</v>
      </c>
      <c r="E32" s="776">
        <v>6.3</v>
      </c>
      <c r="F32" s="776">
        <v>12.4</v>
      </c>
      <c r="G32" s="776">
        <v>6.8</v>
      </c>
      <c r="H32" s="776">
        <v>5.7</v>
      </c>
      <c r="I32" s="108">
        <v>0.83823529411764708</v>
      </c>
      <c r="J32" s="823"/>
      <c r="K32" s="341"/>
      <c r="L32" s="98"/>
    </row>
    <row r="33" spans="1:12" s="122" customFormat="1" ht="12.75" customHeight="1" x14ac:dyDescent="0.2">
      <c r="A33" s="386"/>
      <c r="B33" s="337"/>
      <c r="C33" s="107" t="s">
        <v>209</v>
      </c>
      <c r="D33" s="754" t="s">
        <v>209</v>
      </c>
      <c r="E33" s="776">
        <v>3.5</v>
      </c>
      <c r="F33" s="776">
        <v>10.1</v>
      </c>
      <c r="G33" s="776">
        <v>3.6</v>
      </c>
      <c r="H33" s="776">
        <v>3.4</v>
      </c>
      <c r="I33" s="108">
        <v>0.94444444444444442</v>
      </c>
      <c r="J33" s="823"/>
      <c r="K33" s="349"/>
      <c r="L33" s="120"/>
    </row>
    <row r="34" spans="1:12" ht="12.75" customHeight="1" x14ac:dyDescent="0.2">
      <c r="A34" s="337"/>
      <c r="B34" s="337"/>
      <c r="C34" s="107" t="s">
        <v>348</v>
      </c>
      <c r="D34" s="754" t="s">
        <v>367</v>
      </c>
      <c r="E34" s="776">
        <v>4</v>
      </c>
      <c r="F34" s="776">
        <v>11.2</v>
      </c>
      <c r="G34" s="776">
        <v>4</v>
      </c>
      <c r="H34" s="776">
        <v>4</v>
      </c>
      <c r="I34" s="108">
        <v>1</v>
      </c>
      <c r="J34" s="823"/>
      <c r="K34" s="341"/>
      <c r="L34" s="98"/>
    </row>
    <row r="35" spans="1:12" ht="12.75" customHeight="1" x14ac:dyDescent="0.2">
      <c r="A35" s="337"/>
      <c r="B35" s="337"/>
      <c r="C35" s="107" t="s">
        <v>210</v>
      </c>
      <c r="D35" s="754" t="s">
        <v>210</v>
      </c>
      <c r="E35" s="776">
        <v>2.2999999999999998</v>
      </c>
      <c r="F35" s="776">
        <v>6.6</v>
      </c>
      <c r="G35" s="776">
        <v>2</v>
      </c>
      <c r="H35" s="776">
        <v>2.8</v>
      </c>
      <c r="I35" s="108">
        <v>1.4</v>
      </c>
      <c r="J35" s="823"/>
      <c r="K35" s="341"/>
      <c r="L35" s="98"/>
    </row>
    <row r="36" spans="1:12" s="113" customFormat="1" ht="12.75" customHeight="1" x14ac:dyDescent="0.2">
      <c r="A36" s="384"/>
      <c r="B36" s="337"/>
      <c r="C36" s="107" t="s">
        <v>370</v>
      </c>
      <c r="D36" s="754" t="s">
        <v>370</v>
      </c>
      <c r="E36" s="776">
        <v>4.2</v>
      </c>
      <c r="F36" s="776" t="s">
        <v>643</v>
      </c>
      <c r="G36" s="776">
        <v>4.8</v>
      </c>
      <c r="H36" s="776">
        <v>3.5</v>
      </c>
      <c r="I36" s="108">
        <v>0.72916666666666674</v>
      </c>
      <c r="J36" s="824"/>
      <c r="K36" s="343"/>
      <c r="L36" s="112"/>
    </row>
    <row r="37" spans="1:12" ht="12.75" customHeight="1" x14ac:dyDescent="0.2">
      <c r="A37" s="337"/>
      <c r="B37" s="337"/>
      <c r="C37" s="107" t="s">
        <v>211</v>
      </c>
      <c r="D37" s="754" t="s">
        <v>211</v>
      </c>
      <c r="E37" s="776">
        <v>6.4</v>
      </c>
      <c r="F37" s="776">
        <v>17.5</v>
      </c>
      <c r="G37" s="776">
        <v>6.3</v>
      </c>
      <c r="H37" s="776">
        <v>6.5</v>
      </c>
      <c r="I37" s="108">
        <v>1.0317460317460319</v>
      </c>
      <c r="J37" s="823"/>
      <c r="K37" s="341"/>
      <c r="L37" s="98"/>
    </row>
    <row r="38" spans="1:12" s="119" customFormat="1" ht="12.75" customHeight="1" x14ac:dyDescent="0.2">
      <c r="A38" s="347"/>
      <c r="B38" s="387"/>
      <c r="C38" s="389" t="s">
        <v>212</v>
      </c>
      <c r="D38" s="755" t="s">
        <v>375</v>
      </c>
      <c r="E38" s="777">
        <v>6.8</v>
      </c>
      <c r="F38" s="777">
        <v>14.8</v>
      </c>
      <c r="G38" s="777">
        <v>6.6</v>
      </c>
      <c r="H38" s="777">
        <v>7</v>
      </c>
      <c r="I38" s="828">
        <v>1.0606060606060606</v>
      </c>
      <c r="J38" s="829"/>
      <c r="K38" s="348"/>
      <c r="L38" s="118"/>
    </row>
    <row r="39" spans="1:12" ht="23.25" customHeight="1" x14ac:dyDescent="0.2">
      <c r="A39" s="337"/>
      <c r="B39" s="337"/>
      <c r="C39" s="107" t="s">
        <v>392</v>
      </c>
      <c r="D39" s="756" t="s">
        <v>392</v>
      </c>
      <c r="E39" s="776">
        <v>3.9</v>
      </c>
      <c r="F39" s="776">
        <v>8.6</v>
      </c>
      <c r="G39" s="776">
        <v>3.8</v>
      </c>
      <c r="H39" s="776">
        <v>3.9</v>
      </c>
      <c r="I39" s="108">
        <v>1.0263157894736843</v>
      </c>
      <c r="J39" s="823"/>
      <c r="K39" s="341"/>
      <c r="L39" s="98"/>
    </row>
    <row r="40" spans="1:12" s="128" customFormat="1" ht="12" customHeight="1" x14ac:dyDescent="0.2">
      <c r="A40" s="388"/>
      <c r="B40" s="337"/>
      <c r="C40" s="123"/>
      <c r="D40" s="124"/>
      <c r="E40" s="125"/>
      <c r="F40" s="125"/>
      <c r="G40" s="126"/>
      <c r="H40" s="126"/>
      <c r="I40" s="126"/>
      <c r="J40" s="126"/>
      <c r="K40" s="350"/>
      <c r="L40" s="127"/>
    </row>
    <row r="41" spans="1:12" ht="17.25" customHeight="1" x14ac:dyDescent="0.2">
      <c r="A41" s="337"/>
      <c r="B41" s="337"/>
      <c r="C41" s="840"/>
      <c r="D41" s="840"/>
      <c r="E41" s="841"/>
      <c r="F41" s="1614"/>
      <c r="G41" s="1614"/>
      <c r="H41" s="1614"/>
      <c r="I41" s="1614"/>
      <c r="J41" s="1614"/>
      <c r="K41" s="351"/>
      <c r="L41" s="96"/>
    </row>
    <row r="42" spans="1:12" ht="17.25" customHeight="1" x14ac:dyDescent="0.2">
      <c r="A42" s="337"/>
      <c r="B42" s="337"/>
      <c r="C42" s="840"/>
      <c r="D42" s="1619" t="s">
        <v>531</v>
      </c>
      <c r="E42" s="1619"/>
      <c r="F42" s="1619"/>
      <c r="G42" s="842"/>
      <c r="H42" s="842"/>
      <c r="I42" s="1614"/>
      <c r="J42" s="1614"/>
      <c r="K42" s="351"/>
      <c r="L42" s="96"/>
    </row>
    <row r="43" spans="1:12" ht="17.25" customHeight="1" x14ac:dyDescent="0.2">
      <c r="A43" s="337"/>
      <c r="B43" s="337"/>
      <c r="C43" s="840"/>
      <c r="D43" s="1619"/>
      <c r="E43" s="1619"/>
      <c r="F43" s="1619"/>
      <c r="G43" s="842"/>
      <c r="H43" s="842"/>
      <c r="I43" s="1614"/>
      <c r="J43" s="1614"/>
      <c r="K43" s="351"/>
      <c r="L43" s="96"/>
    </row>
    <row r="44" spans="1:12" ht="17.25" customHeight="1" x14ac:dyDescent="0.2">
      <c r="A44" s="337"/>
      <c r="B44" s="337"/>
      <c r="C44" s="840"/>
      <c r="D44" s="1613" t="s">
        <v>532</v>
      </c>
      <c r="E44" s="1613"/>
      <c r="F44" s="1613"/>
      <c r="G44" s="842"/>
      <c r="H44" s="842"/>
      <c r="I44" s="1614"/>
      <c r="J44" s="1614"/>
      <c r="K44" s="351"/>
      <c r="L44" s="96"/>
    </row>
    <row r="45" spans="1:12" ht="17.25" customHeight="1" x14ac:dyDescent="0.2">
      <c r="A45" s="337"/>
      <c r="B45" s="337"/>
      <c r="C45" s="840"/>
      <c r="D45" s="1613"/>
      <c r="E45" s="1613"/>
      <c r="F45" s="1613"/>
      <c r="G45" s="842"/>
      <c r="H45" s="842"/>
      <c r="I45" s="1614"/>
      <c r="J45" s="1614"/>
      <c r="K45" s="351"/>
      <c r="L45" s="96"/>
    </row>
    <row r="46" spans="1:12" ht="17.25" customHeight="1" x14ac:dyDescent="0.2">
      <c r="A46" s="337"/>
      <c r="B46" s="337"/>
      <c r="C46" s="840"/>
      <c r="D46" s="1613"/>
      <c r="E46" s="1613"/>
      <c r="F46" s="1613"/>
      <c r="G46" s="842"/>
      <c r="H46" s="842"/>
      <c r="I46" s="1614"/>
      <c r="J46" s="1614"/>
      <c r="K46" s="351"/>
      <c r="L46" s="96"/>
    </row>
    <row r="47" spans="1:12" ht="17.25" customHeight="1" x14ac:dyDescent="0.2">
      <c r="A47" s="337"/>
      <c r="B47" s="337"/>
      <c r="C47" s="840"/>
      <c r="D47" s="1613" t="s">
        <v>533</v>
      </c>
      <c r="E47" s="1613"/>
      <c r="F47" s="1613"/>
      <c r="G47" s="842"/>
      <c r="H47" s="842"/>
      <c r="I47" s="1614"/>
      <c r="J47" s="1614"/>
      <c r="K47" s="351"/>
      <c r="L47" s="96"/>
    </row>
    <row r="48" spans="1:12" ht="17.25" customHeight="1" x14ac:dyDescent="0.2">
      <c r="A48" s="337"/>
      <c r="B48" s="337"/>
      <c r="C48" s="840"/>
      <c r="D48" s="1613"/>
      <c r="E48" s="1613"/>
      <c r="F48" s="1613"/>
      <c r="G48" s="842"/>
      <c r="H48" s="842"/>
      <c r="I48" s="1614"/>
      <c r="J48" s="1614"/>
      <c r="K48" s="351"/>
      <c r="L48" s="96"/>
    </row>
    <row r="49" spans="1:13" ht="17.25" customHeight="1" x14ac:dyDescent="0.2">
      <c r="A49" s="337"/>
      <c r="B49" s="337"/>
      <c r="C49" s="840"/>
      <c r="D49" s="1613"/>
      <c r="E49" s="1613"/>
      <c r="F49" s="1613"/>
      <c r="G49" s="842"/>
      <c r="H49" s="842"/>
      <c r="I49" s="1614"/>
      <c r="J49" s="1614"/>
      <c r="K49" s="351"/>
      <c r="L49" s="96"/>
      <c r="M49" s="1620"/>
    </row>
    <row r="50" spans="1:13" ht="17.25" customHeight="1" x14ac:dyDescent="0.2">
      <c r="A50" s="337"/>
      <c r="B50" s="337"/>
      <c r="C50" s="840"/>
      <c r="D50" s="1613" t="s">
        <v>534</v>
      </c>
      <c r="E50" s="1613"/>
      <c r="F50" s="1613"/>
      <c r="G50" s="842"/>
      <c r="H50" s="842"/>
      <c r="I50" s="1614"/>
      <c r="J50" s="1614"/>
      <c r="K50" s="351"/>
      <c r="L50" s="96"/>
      <c r="M50" s="1620"/>
    </row>
    <row r="51" spans="1:13" ht="17.25" customHeight="1" x14ac:dyDescent="0.2">
      <c r="A51" s="337"/>
      <c r="B51" s="337"/>
      <c r="C51" s="840"/>
      <c r="D51" s="1613"/>
      <c r="E51" s="1613"/>
      <c r="F51" s="1613"/>
      <c r="G51" s="842"/>
      <c r="H51" s="842"/>
      <c r="I51" s="1614"/>
      <c r="J51" s="1614"/>
      <c r="K51" s="351"/>
      <c r="L51" s="96"/>
      <c r="M51" s="1620"/>
    </row>
    <row r="52" spans="1:13" ht="17.25" customHeight="1" x14ac:dyDescent="0.2">
      <c r="A52" s="337"/>
      <c r="B52" s="337"/>
      <c r="C52" s="840"/>
      <c r="D52" s="1613"/>
      <c r="E52" s="1613"/>
      <c r="F52" s="1613"/>
      <c r="G52" s="842"/>
      <c r="H52" s="842"/>
      <c r="I52" s="1614"/>
      <c r="J52" s="1614"/>
      <c r="K52" s="351"/>
      <c r="L52" s="96"/>
    </row>
    <row r="53" spans="1:13" s="122" customFormat="1" ht="17.25" customHeight="1" x14ac:dyDescent="0.2">
      <c r="A53" s="386"/>
      <c r="B53" s="337"/>
      <c r="C53" s="840"/>
      <c r="D53" s="1619" t="s">
        <v>517</v>
      </c>
      <c r="E53" s="1619"/>
      <c r="F53" s="1619"/>
      <c r="G53" s="842"/>
      <c r="H53" s="842"/>
      <c r="I53" s="1614"/>
      <c r="J53" s="1614"/>
      <c r="K53" s="352"/>
      <c r="L53" s="121"/>
    </row>
    <row r="54" spans="1:13" ht="17.25" customHeight="1" x14ac:dyDescent="0.2">
      <c r="A54" s="337"/>
      <c r="B54" s="337"/>
      <c r="C54" s="840"/>
      <c r="D54" s="1619"/>
      <c r="E54" s="1619"/>
      <c r="F54" s="1619"/>
      <c r="G54" s="842"/>
      <c r="H54" s="842"/>
      <c r="I54" s="1614"/>
      <c r="J54" s="1614"/>
      <c r="K54" s="351"/>
      <c r="L54" s="96"/>
    </row>
    <row r="55" spans="1:13" ht="17.25" customHeight="1" x14ac:dyDescent="0.2">
      <c r="A55" s="337"/>
      <c r="B55" s="337"/>
      <c r="C55" s="840"/>
      <c r="D55" s="1619"/>
      <c r="E55" s="1619"/>
      <c r="F55" s="1619"/>
      <c r="G55" s="842"/>
      <c r="H55" s="842"/>
      <c r="I55" s="1614"/>
      <c r="J55" s="1614"/>
      <c r="K55" s="351"/>
      <c r="L55" s="96"/>
    </row>
    <row r="56" spans="1:13" ht="5.25" customHeight="1" x14ac:dyDescent="0.2">
      <c r="A56" s="337"/>
      <c r="B56" s="337"/>
      <c r="C56" s="840"/>
      <c r="D56" s="842"/>
      <c r="E56" s="842"/>
      <c r="F56" s="842"/>
      <c r="G56" s="842"/>
      <c r="H56" s="842"/>
      <c r="I56" s="1614"/>
      <c r="J56" s="1614"/>
      <c r="K56" s="351"/>
      <c r="L56" s="96"/>
    </row>
    <row r="57" spans="1:13" ht="18.75" customHeight="1" x14ac:dyDescent="0.2">
      <c r="A57" s="337"/>
      <c r="B57" s="337"/>
      <c r="C57" s="840"/>
      <c r="D57" s="840"/>
      <c r="E57" s="841"/>
      <c r="F57" s="1614"/>
      <c r="G57" s="1614"/>
      <c r="H57" s="1614"/>
      <c r="I57" s="1614"/>
      <c r="J57" s="1614"/>
      <c r="K57" s="351"/>
      <c r="L57" s="96"/>
    </row>
    <row r="58" spans="1:13" ht="18.75" customHeight="1" x14ac:dyDescent="0.2">
      <c r="A58" s="337"/>
      <c r="B58" s="337"/>
      <c r="C58" s="1610" t="s">
        <v>535</v>
      </c>
      <c r="D58" s="1610"/>
      <c r="E58" s="1610"/>
      <c r="F58" s="1610"/>
      <c r="G58" s="1610"/>
      <c r="H58" s="1610"/>
      <c r="I58" s="1610"/>
      <c r="J58" s="1610"/>
      <c r="K58" s="800"/>
      <c r="L58" s="96"/>
    </row>
    <row r="59" spans="1:13" ht="11.25" customHeight="1" x14ac:dyDescent="0.2">
      <c r="A59" s="337"/>
      <c r="B59" s="337"/>
      <c r="C59" s="1615" t="s">
        <v>644</v>
      </c>
      <c r="D59" s="1616"/>
      <c r="E59" s="1616"/>
      <c r="F59" s="1616"/>
      <c r="G59" s="1616"/>
      <c r="H59" s="1616"/>
      <c r="I59" s="1616"/>
      <c r="J59" s="1616"/>
      <c r="K59" s="1617"/>
      <c r="L59" s="96"/>
    </row>
    <row r="60" spans="1:13" ht="13.5" customHeight="1" x14ac:dyDescent="0.2">
      <c r="A60" s="337"/>
      <c r="B60" s="337"/>
      <c r="C60" s="1611"/>
      <c r="D60" s="1612"/>
      <c r="E60" s="1612"/>
      <c r="F60" s="129"/>
      <c r="G60" s="130"/>
      <c r="H60" s="130"/>
      <c r="I60" s="1618">
        <v>43313</v>
      </c>
      <c r="J60" s="1618"/>
      <c r="K60" s="473">
        <v>21</v>
      </c>
      <c r="L60" s="96"/>
    </row>
    <row r="62" spans="1:13" ht="15" x14ac:dyDescent="0.2">
      <c r="E62" s="1017"/>
    </row>
  </sheetData>
  <mergeCells count="31">
    <mergeCell ref="M49:M51"/>
    <mergeCell ref="I52:J52"/>
    <mergeCell ref="I53:J53"/>
    <mergeCell ref="I54:J54"/>
    <mergeCell ref="C4:J4"/>
    <mergeCell ref="C7:D7"/>
    <mergeCell ref="F41:H41"/>
    <mergeCell ref="I41:J41"/>
    <mergeCell ref="I42:J42"/>
    <mergeCell ref="D42:F43"/>
    <mergeCell ref="D47:F49"/>
    <mergeCell ref="D44:F46"/>
    <mergeCell ref="C58:J58"/>
    <mergeCell ref="C59:K59"/>
    <mergeCell ref="C60:E60"/>
    <mergeCell ref="I60:J60"/>
    <mergeCell ref="I55:J55"/>
    <mergeCell ref="I56:J56"/>
    <mergeCell ref="F57:H57"/>
    <mergeCell ref="I57:J57"/>
    <mergeCell ref="D53:F55"/>
    <mergeCell ref="D50:F52"/>
    <mergeCell ref="I43:J43"/>
    <mergeCell ref="I44:J44"/>
    <mergeCell ref="I45:J45"/>
    <mergeCell ref="I46:J46"/>
    <mergeCell ref="I47:J47"/>
    <mergeCell ref="I48:J48"/>
    <mergeCell ref="I49:J49"/>
    <mergeCell ref="I50:J50"/>
    <mergeCell ref="I51:J51"/>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2"/>
      <c r="C1" s="212"/>
      <c r="D1" s="212"/>
      <c r="E1" s="211"/>
      <c r="F1" s="1370" t="s">
        <v>43</v>
      </c>
      <c r="G1" s="1370"/>
      <c r="H1" s="1370"/>
      <c r="I1" s="4"/>
      <c r="J1" s="4"/>
      <c r="K1" s="4"/>
      <c r="L1" s="4"/>
      <c r="M1" s="4"/>
      <c r="N1" s="4"/>
      <c r="O1" s="4"/>
    </row>
    <row r="2" spans="1:15" ht="13.5" customHeight="1" x14ac:dyDescent="0.2">
      <c r="A2" s="2"/>
      <c r="B2" s="218"/>
      <c r="C2" s="1375"/>
      <c r="D2" s="1375"/>
      <c r="E2" s="1375"/>
      <c r="F2" s="1375"/>
      <c r="G2" s="1375"/>
      <c r="H2" s="4"/>
      <c r="I2" s="4"/>
      <c r="J2" s="4"/>
      <c r="K2" s="4"/>
      <c r="L2" s="4"/>
      <c r="M2" s="4"/>
      <c r="N2" s="4"/>
      <c r="O2" s="4"/>
    </row>
    <row r="3" spans="1:15" x14ac:dyDescent="0.2">
      <c r="A3" s="2"/>
      <c r="B3" s="219"/>
      <c r="C3" s="1375"/>
      <c r="D3" s="1375"/>
      <c r="E3" s="1375"/>
      <c r="F3" s="1375"/>
      <c r="G3" s="1375"/>
      <c r="H3" s="1"/>
      <c r="I3" s="4"/>
      <c r="J3" s="4"/>
      <c r="K3" s="4"/>
      <c r="L3" s="4"/>
      <c r="M3" s="4"/>
      <c r="N3" s="4"/>
      <c r="O3" s="2"/>
    </row>
    <row r="4" spans="1:15" ht="12.75" customHeight="1" x14ac:dyDescent="0.2">
      <c r="A4" s="2"/>
      <c r="B4" s="221"/>
      <c r="C4" s="1368" t="s">
        <v>48</v>
      </c>
      <c r="D4" s="1369"/>
      <c r="E4" s="1369"/>
      <c r="F4" s="1369"/>
      <c r="G4" s="1369"/>
      <c r="H4" s="1369"/>
      <c r="I4" s="4"/>
      <c r="J4" s="4"/>
      <c r="K4" s="4"/>
      <c r="L4" s="4"/>
      <c r="M4" s="17"/>
      <c r="N4" s="4"/>
      <c r="O4" s="2"/>
    </row>
    <row r="5" spans="1:15" s="7" customFormat="1" ht="16.5" customHeight="1" x14ac:dyDescent="0.2">
      <c r="A5" s="6"/>
      <c r="B5" s="220"/>
      <c r="C5" s="1369"/>
      <c r="D5" s="1369"/>
      <c r="E5" s="1369"/>
      <c r="F5" s="1369"/>
      <c r="G5" s="1369"/>
      <c r="H5" s="1369"/>
      <c r="I5" s="4"/>
      <c r="J5" s="4"/>
      <c r="K5" s="4"/>
      <c r="L5" s="4"/>
      <c r="M5" s="17"/>
      <c r="N5" s="4"/>
      <c r="O5" s="6"/>
    </row>
    <row r="6" spans="1:15" ht="11.25" customHeight="1" x14ac:dyDescent="0.2">
      <c r="A6" s="2"/>
      <c r="B6" s="221"/>
      <c r="C6" s="1369"/>
      <c r="D6" s="1369"/>
      <c r="E6" s="1369"/>
      <c r="F6" s="1369"/>
      <c r="G6" s="1369"/>
      <c r="H6" s="1369"/>
      <c r="I6" s="4"/>
      <c r="J6" s="4"/>
      <c r="K6" s="4"/>
      <c r="L6" s="4"/>
      <c r="M6" s="17"/>
      <c r="N6" s="4"/>
      <c r="O6" s="2"/>
    </row>
    <row r="7" spans="1:15" ht="11.25" customHeight="1" x14ac:dyDescent="0.2">
      <c r="A7" s="2"/>
      <c r="B7" s="221"/>
      <c r="C7" s="1369"/>
      <c r="D7" s="1369"/>
      <c r="E7" s="1369"/>
      <c r="F7" s="1369"/>
      <c r="G7" s="1369"/>
      <c r="H7" s="1369"/>
      <c r="I7" s="4"/>
      <c r="J7" s="4"/>
      <c r="K7" s="4"/>
      <c r="L7" s="4"/>
      <c r="M7" s="17"/>
      <c r="N7" s="4"/>
      <c r="O7" s="2"/>
    </row>
    <row r="8" spans="1:15" ht="117" customHeight="1" x14ac:dyDescent="0.2">
      <c r="A8" s="2"/>
      <c r="B8" s="221"/>
      <c r="C8" s="1369"/>
      <c r="D8" s="1369"/>
      <c r="E8" s="1369"/>
      <c r="F8" s="1369"/>
      <c r="G8" s="1369"/>
      <c r="H8" s="1369"/>
      <c r="I8" s="4"/>
      <c r="J8" s="4"/>
      <c r="K8" s="4"/>
      <c r="L8" s="4"/>
      <c r="M8" s="17"/>
      <c r="N8" s="4"/>
      <c r="O8" s="2"/>
    </row>
    <row r="9" spans="1:15" ht="10.5" customHeight="1" x14ac:dyDescent="0.2">
      <c r="A9" s="2"/>
      <c r="B9" s="221"/>
      <c r="C9" s="1369"/>
      <c r="D9" s="1369"/>
      <c r="E9" s="1369"/>
      <c r="F9" s="1369"/>
      <c r="G9" s="1369"/>
      <c r="H9" s="1369"/>
      <c r="I9" s="4"/>
      <c r="J9" s="4"/>
      <c r="K9" s="4"/>
      <c r="L9" s="4"/>
      <c r="M9" s="17"/>
      <c r="N9" s="3"/>
      <c r="O9" s="2"/>
    </row>
    <row r="10" spans="1:15" ht="11.25" customHeight="1" x14ac:dyDescent="0.2">
      <c r="A10" s="2"/>
      <c r="B10" s="221"/>
      <c r="C10" s="1369"/>
      <c r="D10" s="1369"/>
      <c r="E10" s="1369"/>
      <c r="F10" s="1369"/>
      <c r="G10" s="1369"/>
      <c r="H10" s="1369"/>
      <c r="I10" s="4"/>
      <c r="J10" s="4"/>
      <c r="K10" s="4"/>
      <c r="L10" s="4"/>
      <c r="M10" s="17"/>
      <c r="N10" s="3"/>
      <c r="O10" s="2"/>
    </row>
    <row r="11" spans="1:15" ht="3.75" customHeight="1" x14ac:dyDescent="0.2">
      <c r="A11" s="2"/>
      <c r="B11" s="221"/>
      <c r="C11" s="1369"/>
      <c r="D11" s="1369"/>
      <c r="E11" s="1369"/>
      <c r="F11" s="1369"/>
      <c r="G11" s="1369"/>
      <c r="H11" s="1369"/>
      <c r="I11" s="4"/>
      <c r="J11" s="4"/>
      <c r="K11" s="4"/>
      <c r="L11" s="4"/>
      <c r="M11" s="17"/>
      <c r="N11" s="3"/>
      <c r="O11" s="2"/>
    </row>
    <row r="12" spans="1:15" ht="11.25" customHeight="1" x14ac:dyDescent="0.2">
      <c r="A12" s="2"/>
      <c r="B12" s="221"/>
      <c r="C12" s="1369"/>
      <c r="D12" s="1369"/>
      <c r="E12" s="1369"/>
      <c r="F12" s="1369"/>
      <c r="G12" s="1369"/>
      <c r="H12" s="1369"/>
      <c r="I12" s="4"/>
      <c r="J12" s="4"/>
      <c r="K12" s="4"/>
      <c r="L12" s="4"/>
      <c r="M12" s="17"/>
      <c r="N12" s="3"/>
      <c r="O12" s="2"/>
    </row>
    <row r="13" spans="1:15" ht="11.25" customHeight="1" x14ac:dyDescent="0.2">
      <c r="A13" s="2"/>
      <c r="B13" s="221"/>
      <c r="C13" s="1369"/>
      <c r="D13" s="1369"/>
      <c r="E13" s="1369"/>
      <c r="F13" s="1369"/>
      <c r="G13" s="1369"/>
      <c r="H13" s="1369"/>
      <c r="I13" s="4"/>
      <c r="J13" s="4"/>
      <c r="K13" s="4"/>
      <c r="L13" s="4"/>
      <c r="M13" s="17"/>
      <c r="N13" s="3"/>
      <c r="O13" s="2"/>
    </row>
    <row r="14" spans="1:15" ht="15.75" customHeight="1" x14ac:dyDescent="0.2">
      <c r="A14" s="2"/>
      <c r="B14" s="221"/>
      <c r="C14" s="1369"/>
      <c r="D14" s="1369"/>
      <c r="E14" s="1369"/>
      <c r="F14" s="1369"/>
      <c r="G14" s="1369"/>
      <c r="H14" s="1369"/>
      <c r="I14" s="4"/>
      <c r="J14" s="4"/>
      <c r="K14" s="4"/>
      <c r="L14" s="4"/>
      <c r="M14" s="17"/>
      <c r="N14" s="3"/>
      <c r="O14" s="2"/>
    </row>
    <row r="15" spans="1:15" ht="22.5" customHeight="1" x14ac:dyDescent="0.2">
      <c r="A15" s="2"/>
      <c r="B15" s="221"/>
      <c r="C15" s="1369"/>
      <c r="D15" s="1369"/>
      <c r="E15" s="1369"/>
      <c r="F15" s="1369"/>
      <c r="G15" s="1369"/>
      <c r="H15" s="1369"/>
      <c r="I15" s="4"/>
      <c r="J15" s="4"/>
      <c r="K15" s="4"/>
      <c r="L15" s="4"/>
      <c r="M15" s="17"/>
      <c r="N15" s="3"/>
      <c r="O15" s="2"/>
    </row>
    <row r="16" spans="1:15" ht="11.25" customHeight="1" x14ac:dyDescent="0.2">
      <c r="A16" s="2"/>
      <c r="B16" s="221"/>
      <c r="C16" s="1369"/>
      <c r="D16" s="1369"/>
      <c r="E16" s="1369"/>
      <c r="F16" s="1369"/>
      <c r="G16" s="1369"/>
      <c r="H16" s="1369"/>
      <c r="I16" s="4"/>
      <c r="J16" s="4"/>
      <c r="K16" s="4"/>
      <c r="L16" s="4"/>
      <c r="M16" s="17"/>
      <c r="N16" s="3"/>
      <c r="O16" s="2"/>
    </row>
    <row r="17" spans="1:15" ht="11.25" customHeight="1" x14ac:dyDescent="0.2">
      <c r="A17" s="2"/>
      <c r="B17" s="221"/>
      <c r="C17" s="1369"/>
      <c r="D17" s="1369"/>
      <c r="E17" s="1369"/>
      <c r="F17" s="1369"/>
      <c r="G17" s="1369"/>
      <c r="H17" s="1369"/>
      <c r="I17" s="4"/>
      <c r="J17" s="4"/>
      <c r="K17" s="4"/>
      <c r="L17" s="4"/>
      <c r="M17" s="17"/>
      <c r="N17" s="3"/>
      <c r="O17" s="2"/>
    </row>
    <row r="18" spans="1:15" ht="11.25" customHeight="1" x14ac:dyDescent="0.2">
      <c r="A18" s="2"/>
      <c r="B18" s="221"/>
      <c r="C18" s="1369"/>
      <c r="D18" s="1369"/>
      <c r="E18" s="1369"/>
      <c r="F18" s="1369"/>
      <c r="G18" s="1369"/>
      <c r="H18" s="1369"/>
      <c r="I18" s="5"/>
      <c r="J18" s="5"/>
      <c r="K18" s="5"/>
      <c r="L18" s="5"/>
      <c r="M18" s="5"/>
      <c r="N18" s="3"/>
      <c r="O18" s="2"/>
    </row>
    <row r="19" spans="1:15" ht="11.25" customHeight="1" x14ac:dyDescent="0.2">
      <c r="A19" s="2"/>
      <c r="B19" s="221"/>
      <c r="C19" s="1369"/>
      <c r="D19" s="1369"/>
      <c r="E19" s="1369"/>
      <c r="F19" s="1369"/>
      <c r="G19" s="1369"/>
      <c r="H19" s="1369"/>
      <c r="I19" s="18"/>
      <c r="J19" s="18"/>
      <c r="K19" s="18"/>
      <c r="L19" s="18"/>
      <c r="M19" s="18"/>
      <c r="N19" s="3"/>
      <c r="O19" s="2"/>
    </row>
    <row r="20" spans="1:15" ht="11.25" customHeight="1" x14ac:dyDescent="0.2">
      <c r="A20" s="2"/>
      <c r="B20" s="221"/>
      <c r="C20" s="1369"/>
      <c r="D20" s="1369"/>
      <c r="E20" s="1369"/>
      <c r="F20" s="1369"/>
      <c r="G20" s="1369"/>
      <c r="H20" s="1369"/>
      <c r="I20" s="11"/>
      <c r="J20" s="11"/>
      <c r="K20" s="11"/>
      <c r="L20" s="11"/>
      <c r="M20" s="11"/>
      <c r="N20" s="3"/>
      <c r="O20" s="2"/>
    </row>
    <row r="21" spans="1:15" ht="11.25" customHeight="1" x14ac:dyDescent="0.2">
      <c r="A21" s="2"/>
      <c r="B21" s="221"/>
      <c r="C21" s="1369"/>
      <c r="D21" s="1369"/>
      <c r="E21" s="1369"/>
      <c r="F21" s="1369"/>
      <c r="G21" s="1369"/>
      <c r="H21" s="1369"/>
      <c r="I21" s="11"/>
      <c r="J21" s="11"/>
      <c r="K21" s="11"/>
      <c r="L21" s="11"/>
      <c r="M21" s="11"/>
      <c r="N21" s="3"/>
      <c r="O21" s="2"/>
    </row>
    <row r="22" spans="1:15" ht="12" customHeight="1" x14ac:dyDescent="0.2">
      <c r="A22" s="2"/>
      <c r="B22" s="221"/>
      <c r="C22" s="23"/>
      <c r="D22" s="23"/>
      <c r="E22" s="23"/>
      <c r="F22" s="23"/>
      <c r="G22" s="23"/>
      <c r="H22" s="23"/>
      <c r="I22" s="13"/>
      <c r="J22" s="13"/>
      <c r="K22" s="13"/>
      <c r="L22" s="13"/>
      <c r="M22" s="13"/>
      <c r="N22" s="3"/>
      <c r="O22" s="2"/>
    </row>
    <row r="23" spans="1:15" ht="27.75" customHeight="1" x14ac:dyDescent="0.2">
      <c r="A23" s="2"/>
      <c r="B23" s="221"/>
      <c r="C23" s="23"/>
      <c r="D23" s="23"/>
      <c r="E23" s="23"/>
      <c r="F23" s="23"/>
      <c r="G23" s="23"/>
      <c r="H23" s="23"/>
      <c r="I23" s="11"/>
      <c r="J23" s="11"/>
      <c r="K23" s="11"/>
      <c r="L23" s="11"/>
      <c r="M23" s="11"/>
      <c r="N23" s="3"/>
      <c r="O23" s="2"/>
    </row>
    <row r="24" spans="1:15" ht="18" customHeight="1" x14ac:dyDescent="0.2">
      <c r="A24" s="2"/>
      <c r="B24" s="221"/>
      <c r="C24" s="9"/>
      <c r="D24" s="13"/>
      <c r="E24" s="15"/>
      <c r="F24" s="13"/>
      <c r="G24" s="10"/>
      <c r="H24" s="13"/>
      <c r="I24" s="13"/>
      <c r="J24" s="13"/>
      <c r="K24" s="13"/>
      <c r="L24" s="13"/>
      <c r="M24" s="13"/>
      <c r="N24" s="3"/>
      <c r="O24" s="2"/>
    </row>
    <row r="25" spans="1:15" ht="18" customHeight="1" x14ac:dyDescent="0.2">
      <c r="A25" s="2"/>
      <c r="B25" s="221"/>
      <c r="C25" s="12"/>
      <c r="D25" s="13"/>
      <c r="E25" s="8"/>
      <c r="F25" s="11"/>
      <c r="G25" s="10"/>
      <c r="H25" s="11"/>
      <c r="I25" s="11"/>
      <c r="J25" s="11"/>
      <c r="K25" s="11"/>
      <c r="L25" s="11"/>
      <c r="M25" s="11"/>
      <c r="N25" s="3"/>
      <c r="O25" s="2"/>
    </row>
    <row r="26" spans="1:15" x14ac:dyDescent="0.2">
      <c r="A26" s="2"/>
      <c r="B26" s="221"/>
      <c r="C26" s="12"/>
      <c r="D26" s="13"/>
      <c r="E26" s="8"/>
      <c r="F26" s="11"/>
      <c r="G26" s="10"/>
      <c r="H26" s="11"/>
      <c r="I26" s="11"/>
      <c r="J26" s="11"/>
      <c r="K26" s="11"/>
      <c r="L26" s="11"/>
      <c r="M26" s="11"/>
      <c r="N26" s="3"/>
      <c r="O26" s="2"/>
    </row>
    <row r="27" spans="1:15" ht="13.5" customHeight="1" x14ac:dyDescent="0.2">
      <c r="A27" s="2"/>
      <c r="B27" s="221"/>
      <c r="C27" s="12"/>
      <c r="D27" s="13"/>
      <c r="E27" s="8"/>
      <c r="F27" s="11"/>
      <c r="G27" s="10"/>
      <c r="H27" s="304"/>
      <c r="I27" s="305" t="s">
        <v>42</v>
      </c>
      <c r="J27" s="306"/>
      <c r="K27" s="306"/>
      <c r="L27" s="307"/>
      <c r="M27" s="307"/>
      <c r="N27" s="3"/>
      <c r="O27" s="2"/>
    </row>
    <row r="28" spans="1:15" ht="10.5" customHeight="1" x14ac:dyDescent="0.2">
      <c r="A28" s="2"/>
      <c r="B28" s="221"/>
      <c r="C28" s="9"/>
      <c r="D28" s="13"/>
      <c r="E28" s="15"/>
      <c r="F28" s="13"/>
      <c r="G28" s="10"/>
      <c r="H28" s="13"/>
      <c r="I28" s="308"/>
      <c r="J28" s="308"/>
      <c r="K28" s="308"/>
      <c r="L28" s="308"/>
      <c r="M28" s="472"/>
      <c r="N28" s="309"/>
      <c r="O28" s="2"/>
    </row>
    <row r="29" spans="1:15" ht="16.5" customHeight="1" x14ac:dyDescent="0.2">
      <c r="A29" s="2"/>
      <c r="B29" s="221"/>
      <c r="C29" s="9"/>
      <c r="D29" s="13"/>
      <c r="E29" s="15"/>
      <c r="F29" s="13"/>
      <c r="G29" s="10"/>
      <c r="H29" s="13"/>
      <c r="I29" s="13" t="s">
        <v>412</v>
      </c>
      <c r="J29" s="13"/>
      <c r="K29" s="13"/>
      <c r="L29" s="13"/>
      <c r="M29" s="472"/>
      <c r="N29" s="310"/>
      <c r="O29" s="2"/>
    </row>
    <row r="30" spans="1:15" ht="10.5" customHeight="1" x14ac:dyDescent="0.2">
      <c r="A30" s="2"/>
      <c r="B30" s="221"/>
      <c r="C30" s="9"/>
      <c r="D30" s="13"/>
      <c r="E30" s="15"/>
      <c r="F30" s="13"/>
      <c r="G30" s="10"/>
      <c r="H30" s="13"/>
      <c r="I30" s="13"/>
      <c r="J30" s="13"/>
      <c r="K30" s="13"/>
      <c r="L30" s="13"/>
      <c r="M30" s="472"/>
      <c r="N30" s="310"/>
      <c r="O30" s="2"/>
    </row>
    <row r="31" spans="1:15" ht="16.5" customHeight="1" x14ac:dyDescent="0.2">
      <c r="A31" s="2"/>
      <c r="B31" s="221"/>
      <c r="C31" s="12"/>
      <c r="D31" s="13"/>
      <c r="E31" s="8"/>
      <c r="F31" s="11"/>
      <c r="G31" s="10"/>
      <c r="H31" s="11"/>
      <c r="I31" s="1363" t="s">
        <v>46</v>
      </c>
      <c r="J31" s="1363"/>
      <c r="K31" s="1373">
        <f>+capa!H27</f>
        <v>43313</v>
      </c>
      <c r="L31" s="1374"/>
      <c r="M31" s="472"/>
      <c r="N31" s="311"/>
      <c r="O31" s="2"/>
    </row>
    <row r="32" spans="1:15" ht="10.5" customHeight="1" x14ac:dyDescent="0.2">
      <c r="A32" s="2"/>
      <c r="B32" s="221"/>
      <c r="C32" s="12"/>
      <c r="D32" s="13"/>
      <c r="E32" s="8"/>
      <c r="F32" s="11"/>
      <c r="G32" s="10"/>
      <c r="H32" s="11"/>
      <c r="I32" s="207"/>
      <c r="J32" s="207"/>
      <c r="K32" s="206"/>
      <c r="L32" s="206"/>
      <c r="M32" s="472"/>
      <c r="N32" s="311"/>
      <c r="O32" s="2"/>
    </row>
    <row r="33" spans="1:15" ht="16.5" customHeight="1" x14ac:dyDescent="0.2">
      <c r="A33" s="2"/>
      <c r="B33" s="221"/>
      <c r="C33" s="9"/>
      <c r="D33" s="13"/>
      <c r="E33" s="15"/>
      <c r="F33" s="13"/>
      <c r="G33" s="10"/>
      <c r="H33" s="13"/>
      <c r="I33" s="1371" t="s">
        <v>408</v>
      </c>
      <c r="J33" s="1372"/>
      <c r="K33" s="1372"/>
      <c r="L33" s="1372"/>
      <c r="M33" s="472"/>
      <c r="N33" s="310"/>
      <c r="O33" s="2"/>
    </row>
    <row r="34" spans="1:15" s="92" customFormat="1" ht="14.25" customHeight="1" x14ac:dyDescent="0.2">
      <c r="A34" s="2"/>
      <c r="B34" s="221"/>
      <c r="C34" s="9"/>
      <c r="D34" s="13"/>
      <c r="E34" s="15"/>
      <c r="F34" s="13"/>
      <c r="G34" s="963"/>
      <c r="H34" s="13"/>
      <c r="I34" s="178"/>
      <c r="J34" s="962"/>
      <c r="K34" s="962"/>
      <c r="L34" s="962"/>
      <c r="M34" s="472"/>
      <c r="N34" s="310"/>
      <c r="O34" s="2"/>
    </row>
    <row r="35" spans="1:15" s="92" customFormat="1" ht="20.25" customHeight="1" x14ac:dyDescent="0.2">
      <c r="A35" s="2"/>
      <c r="B35" s="221"/>
      <c r="C35" s="171"/>
      <c r="D35" s="13"/>
      <c r="E35" s="964"/>
      <c r="F35" s="11"/>
      <c r="G35" s="963"/>
      <c r="H35" s="11"/>
      <c r="I35" s="1366" t="s">
        <v>410</v>
      </c>
      <c r="J35" s="1366"/>
      <c r="K35" s="1366"/>
      <c r="L35" s="1366"/>
      <c r="M35" s="472"/>
      <c r="N35" s="311"/>
      <c r="O35" s="2"/>
    </row>
    <row r="36" spans="1:15" s="92" customFormat="1" ht="12.75" customHeight="1" x14ac:dyDescent="0.2">
      <c r="A36" s="2"/>
      <c r="B36" s="221"/>
      <c r="C36" s="171"/>
      <c r="D36" s="13"/>
      <c r="E36" s="964"/>
      <c r="F36" s="11"/>
      <c r="G36" s="963"/>
      <c r="H36" s="11"/>
      <c r="I36" s="959" t="s">
        <v>409</v>
      </c>
      <c r="J36" s="959"/>
      <c r="K36" s="959"/>
      <c r="L36" s="959"/>
      <c r="M36" s="472"/>
      <c r="N36" s="311"/>
      <c r="O36" s="2"/>
    </row>
    <row r="37" spans="1:15" s="92" customFormat="1" ht="12.75" customHeight="1" x14ac:dyDescent="0.2">
      <c r="A37" s="2"/>
      <c r="B37" s="221"/>
      <c r="C37" s="171"/>
      <c r="D37" s="13"/>
      <c r="E37" s="964"/>
      <c r="F37" s="11"/>
      <c r="G37" s="963"/>
      <c r="H37" s="11"/>
      <c r="I37" s="1367" t="s">
        <v>501</v>
      </c>
      <c r="J37" s="1367"/>
      <c r="K37" s="1367"/>
      <c r="L37" s="1367"/>
      <c r="M37" s="472"/>
      <c r="N37" s="311"/>
      <c r="O37" s="2"/>
    </row>
    <row r="38" spans="1:15" s="92" customFormat="1" ht="20.25" customHeight="1" x14ac:dyDescent="0.2">
      <c r="A38" s="2"/>
      <c r="B38" s="221"/>
      <c r="C38" s="9"/>
      <c r="D38" s="13"/>
      <c r="E38" s="15"/>
      <c r="F38" s="13"/>
      <c r="G38" s="366"/>
      <c r="H38" s="13"/>
      <c r="I38" s="1364" t="s">
        <v>463</v>
      </c>
      <c r="J38" s="1364"/>
      <c r="K38" s="1364"/>
      <c r="L38" s="959"/>
      <c r="M38" s="472"/>
      <c r="N38" s="310"/>
      <c r="O38" s="2"/>
    </row>
    <row r="39" spans="1:15" ht="19.5" customHeight="1" x14ac:dyDescent="0.2">
      <c r="A39" s="2"/>
      <c r="B39" s="221"/>
      <c r="C39" s="12"/>
      <c r="D39" s="13"/>
      <c r="E39" s="8"/>
      <c r="F39" s="11"/>
      <c r="G39" s="10"/>
      <c r="H39" s="11"/>
      <c r="I39" s="1364" t="s">
        <v>489</v>
      </c>
      <c r="J39" s="1364"/>
      <c r="K39" s="1364"/>
      <c r="L39" s="1364"/>
      <c r="M39" s="472"/>
      <c r="N39" s="311"/>
      <c r="O39" s="2"/>
    </row>
    <row r="40" spans="1:15" ht="14.25" customHeight="1" x14ac:dyDescent="0.2">
      <c r="A40" s="2"/>
      <c r="B40" s="221"/>
      <c r="C40" s="12"/>
      <c r="D40" s="13"/>
      <c r="E40" s="8"/>
      <c r="F40" s="11"/>
      <c r="G40" s="10"/>
      <c r="H40" s="11"/>
      <c r="I40" s="959"/>
      <c r="J40" s="959"/>
      <c r="K40" s="959"/>
      <c r="L40" s="959"/>
      <c r="M40" s="472"/>
      <c r="N40" s="311"/>
      <c r="O40" s="2"/>
    </row>
    <row r="41" spans="1:15" ht="12.75" customHeight="1" x14ac:dyDescent="0.2">
      <c r="A41" s="2"/>
      <c r="B41" s="221"/>
      <c r="C41" s="12"/>
      <c r="D41" s="13"/>
      <c r="E41" s="8"/>
      <c r="F41" s="11"/>
      <c r="G41" s="10"/>
      <c r="H41" s="11"/>
      <c r="I41" s="1365" t="s">
        <v>51</v>
      </c>
      <c r="J41" s="1365"/>
      <c r="K41" s="1365"/>
      <c r="L41" s="1365"/>
      <c r="M41" s="472"/>
      <c r="N41" s="311"/>
      <c r="O41" s="2"/>
    </row>
    <row r="42" spans="1:15" ht="14.25" customHeight="1" x14ac:dyDescent="0.2">
      <c r="A42" s="2"/>
      <c r="B42" s="221"/>
      <c r="C42" s="9"/>
      <c r="D42" s="13"/>
      <c r="E42" s="15"/>
      <c r="F42" s="13"/>
      <c r="G42" s="10"/>
      <c r="H42" s="13"/>
      <c r="I42" s="960"/>
      <c r="J42" s="960"/>
      <c r="K42" s="960"/>
      <c r="L42" s="960"/>
      <c r="M42" s="472"/>
      <c r="N42" s="310"/>
      <c r="O42" s="2"/>
    </row>
    <row r="43" spans="1:15" ht="15" customHeight="1" x14ac:dyDescent="0.2">
      <c r="A43" s="2"/>
      <c r="B43" s="221"/>
      <c r="C43" s="12"/>
      <c r="D43" s="13"/>
      <c r="E43" s="8"/>
      <c r="F43" s="11"/>
      <c r="G43" s="10"/>
      <c r="H43" s="11"/>
      <c r="I43" s="958" t="s">
        <v>23</v>
      </c>
      <c r="J43" s="958"/>
      <c r="K43" s="958"/>
      <c r="L43" s="958"/>
      <c r="M43" s="472"/>
      <c r="N43" s="311"/>
      <c r="O43" s="2"/>
    </row>
    <row r="44" spans="1:15" ht="14.25" customHeight="1" x14ac:dyDescent="0.2">
      <c r="A44" s="2"/>
      <c r="B44" s="221"/>
      <c r="C44" s="12"/>
      <c r="D44" s="13"/>
      <c r="E44" s="8"/>
      <c r="F44" s="11"/>
      <c r="G44" s="10"/>
      <c r="H44" s="11"/>
      <c r="I44" s="205"/>
      <c r="J44" s="205"/>
      <c r="K44" s="205"/>
      <c r="L44" s="205"/>
      <c r="M44" s="472"/>
      <c r="N44" s="311"/>
      <c r="O44" s="2"/>
    </row>
    <row r="45" spans="1:15" ht="16.5" customHeight="1" x14ac:dyDescent="0.2">
      <c r="A45" s="2"/>
      <c r="B45" s="221"/>
      <c r="C45" s="12"/>
      <c r="D45" s="13"/>
      <c r="E45" s="8"/>
      <c r="F45" s="11"/>
      <c r="G45" s="10"/>
      <c r="H45" s="11"/>
      <c r="I45" s="1363" t="s">
        <v>19</v>
      </c>
      <c r="J45" s="1363"/>
      <c r="K45" s="1363"/>
      <c r="L45" s="1363"/>
      <c r="M45" s="472"/>
      <c r="N45" s="311"/>
      <c r="O45" s="2"/>
    </row>
    <row r="46" spans="1:15" ht="14.25" customHeight="1" x14ac:dyDescent="0.2">
      <c r="A46" s="2"/>
      <c r="B46" s="221"/>
      <c r="C46" s="9"/>
      <c r="D46" s="13"/>
      <c r="E46" s="15"/>
      <c r="F46" s="13"/>
      <c r="G46" s="10"/>
      <c r="H46" s="13"/>
      <c r="I46" s="207"/>
      <c r="J46" s="207"/>
      <c r="K46" s="207"/>
      <c r="L46" s="207"/>
      <c r="M46" s="472"/>
      <c r="N46" s="310"/>
      <c r="O46" s="2"/>
    </row>
    <row r="47" spans="1:15" ht="16.5" customHeight="1" x14ac:dyDescent="0.2">
      <c r="A47" s="2"/>
      <c r="B47" s="221"/>
      <c r="C47" s="12"/>
      <c r="D47" s="13"/>
      <c r="E47" s="8"/>
      <c r="F47" s="558"/>
      <c r="G47" s="879"/>
      <c r="H47" s="558"/>
      <c r="I47" s="1362" t="s">
        <v>10</v>
      </c>
      <c r="J47" s="1362"/>
      <c r="K47" s="1362"/>
      <c r="L47" s="1362"/>
      <c r="M47" s="472"/>
      <c r="N47" s="311"/>
      <c r="O47" s="2"/>
    </row>
    <row r="48" spans="1:15" ht="12.75" customHeight="1" x14ac:dyDescent="0.2">
      <c r="A48" s="2"/>
      <c r="B48" s="221"/>
      <c r="C48" s="9"/>
      <c r="D48" s="13"/>
      <c r="E48" s="15"/>
      <c r="F48" s="961"/>
      <c r="G48" s="879"/>
      <c r="H48" s="961"/>
      <c r="I48" s="472"/>
      <c r="J48" s="472"/>
      <c r="K48" s="472"/>
      <c r="L48" s="472"/>
      <c r="M48" s="472"/>
      <c r="N48" s="310"/>
      <c r="O48" s="2"/>
    </row>
    <row r="49" spans="1:15" ht="30.75" customHeight="1" x14ac:dyDescent="0.2">
      <c r="A49" s="2"/>
      <c r="B49" s="221"/>
      <c r="C49" s="9"/>
      <c r="D49" s="13"/>
      <c r="E49" s="15"/>
      <c r="F49" s="961"/>
      <c r="G49" s="879"/>
      <c r="H49" s="961"/>
      <c r="I49" s="472"/>
      <c r="J49" s="472"/>
      <c r="K49" s="472"/>
      <c r="L49" s="472"/>
      <c r="M49" s="472"/>
      <c r="N49" s="310"/>
      <c r="O49" s="2"/>
    </row>
    <row r="50" spans="1:15" ht="20.25" customHeight="1" x14ac:dyDescent="0.2">
      <c r="A50" s="2"/>
      <c r="B50" s="221"/>
      <c r="C50" s="783"/>
      <c r="D50" s="13"/>
      <c r="E50" s="8"/>
      <c r="F50" s="558"/>
      <c r="G50" s="879"/>
      <c r="H50" s="558"/>
      <c r="I50" s="472"/>
      <c r="J50" s="472"/>
      <c r="K50" s="472"/>
      <c r="L50" s="472"/>
      <c r="M50" s="472"/>
      <c r="N50" s="311"/>
      <c r="O50" s="2"/>
    </row>
    <row r="51" spans="1:15" x14ac:dyDescent="0.2">
      <c r="A51" s="2"/>
      <c r="B51" s="362">
        <v>2</v>
      </c>
      <c r="C51" s="1361">
        <v>43313</v>
      </c>
      <c r="D51" s="1361"/>
      <c r="E51" s="1361"/>
      <c r="F51" s="1361"/>
      <c r="G51" s="1361"/>
      <c r="H51" s="1361"/>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1"/>
      <c r="C1" s="211"/>
      <c r="D1" s="211"/>
      <c r="E1" s="211"/>
      <c r="F1" s="211"/>
      <c r="G1" s="212"/>
      <c r="H1" s="212"/>
      <c r="I1" s="212"/>
      <c r="J1" s="212"/>
      <c r="K1" s="212"/>
      <c r="L1" s="212"/>
      <c r="M1" s="212"/>
      <c r="N1" s="212"/>
      <c r="O1" s="212"/>
      <c r="P1" s="212"/>
      <c r="Q1" s="212"/>
      <c r="R1" s="212"/>
      <c r="S1" s="212"/>
      <c r="T1" s="212"/>
      <c r="U1" s="212"/>
      <c r="V1" s="212"/>
      <c r="W1" s="212"/>
      <c r="X1" s="1453" t="s">
        <v>310</v>
      </c>
      <c r="Y1" s="1453"/>
      <c r="Z1" s="1453"/>
      <c r="AA1" s="1453"/>
      <c r="AB1" s="1453"/>
      <c r="AC1" s="1453"/>
      <c r="AD1" s="1453"/>
      <c r="AE1" s="1453"/>
      <c r="AF1" s="1453"/>
      <c r="AG1" s="2"/>
    </row>
    <row r="2" spans="1:33" ht="6" customHeight="1" x14ac:dyDescent="0.2">
      <c r="A2" s="213"/>
      <c r="B2" s="1456"/>
      <c r="C2" s="1456"/>
      <c r="D2" s="1456"/>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
    </row>
    <row r="3" spans="1:33" ht="12" customHeight="1" x14ac:dyDescent="0.2">
      <c r="A3" s="213"/>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3"/>
      <c r="B5" s="4"/>
      <c r="C5" s="8"/>
      <c r="D5" s="8"/>
      <c r="E5" s="8"/>
      <c r="F5" s="1631"/>
      <c r="G5" s="1631"/>
      <c r="H5" s="1631"/>
      <c r="I5" s="1631"/>
      <c r="J5" s="1631"/>
      <c r="K5" s="1631"/>
      <c r="L5" s="1631"/>
      <c r="M5" s="8"/>
      <c r="N5" s="8"/>
      <c r="O5" s="8"/>
      <c r="P5" s="8"/>
      <c r="Q5" s="8"/>
      <c r="R5" s="3"/>
      <c r="S5" s="3"/>
      <c r="T5" s="3"/>
      <c r="U5" s="61"/>
      <c r="V5" s="3"/>
      <c r="W5" s="3"/>
      <c r="X5" s="3"/>
      <c r="Y5" s="3"/>
      <c r="Z5" s="3"/>
      <c r="AA5" s="3"/>
      <c r="AB5" s="3"/>
      <c r="AC5" s="3"/>
      <c r="AD5" s="3"/>
      <c r="AE5" s="3"/>
      <c r="AF5" s="4"/>
      <c r="AG5" s="2"/>
    </row>
    <row r="6" spans="1:33" ht="9.75" customHeight="1" x14ac:dyDescent="0.2">
      <c r="A6" s="213"/>
      <c r="B6" s="4"/>
      <c r="C6" s="8"/>
      <c r="D6" s="8"/>
      <c r="E6" s="10"/>
      <c r="F6" s="1628"/>
      <c r="G6" s="1628"/>
      <c r="H6" s="1628"/>
      <c r="I6" s="1628"/>
      <c r="J6" s="1628"/>
      <c r="K6" s="1628"/>
      <c r="L6" s="1628"/>
      <c r="M6" s="1628"/>
      <c r="N6" s="1628"/>
      <c r="O6" s="1628"/>
      <c r="P6" s="1628"/>
      <c r="Q6" s="1628"/>
      <c r="R6" s="1628"/>
      <c r="S6" s="1628"/>
      <c r="T6" s="1628"/>
      <c r="U6" s="1628"/>
      <c r="V6" s="1628"/>
      <c r="W6" s="10"/>
      <c r="X6" s="1628"/>
      <c r="Y6" s="1628"/>
      <c r="Z6" s="1628"/>
      <c r="AA6" s="1628"/>
      <c r="AB6" s="1628"/>
      <c r="AC6" s="1628"/>
      <c r="AD6" s="1628"/>
      <c r="AE6" s="10"/>
      <c r="AF6" s="4"/>
      <c r="AG6" s="2"/>
    </row>
    <row r="7" spans="1:33" ht="12.75" customHeight="1" x14ac:dyDescent="0.2">
      <c r="A7" s="213"/>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5"/>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3"/>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3"/>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3"/>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3"/>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3"/>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3"/>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3"/>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3"/>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3"/>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3"/>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3"/>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3"/>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3"/>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3"/>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3"/>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3"/>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3"/>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3"/>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3"/>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3"/>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3"/>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3"/>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3"/>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3"/>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3"/>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3"/>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3"/>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3"/>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3"/>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3"/>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3"/>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3"/>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3"/>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3"/>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3"/>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3"/>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3"/>
      <c r="B45" s="4"/>
      <c r="C45" s="8"/>
      <c r="D45" s="8"/>
      <c r="E45" s="10"/>
      <c r="F45" s="1628"/>
      <c r="G45" s="1628"/>
      <c r="H45" s="1628"/>
      <c r="I45" s="1628"/>
      <c r="J45" s="1628"/>
      <c r="K45" s="1628"/>
      <c r="L45" s="1628"/>
      <c r="M45" s="1628"/>
      <c r="N45" s="1628"/>
      <c r="O45" s="1628"/>
      <c r="P45" s="1628"/>
      <c r="Q45" s="1628"/>
      <c r="R45" s="1628"/>
      <c r="S45" s="1628"/>
      <c r="T45" s="1628"/>
      <c r="U45" s="1628"/>
      <c r="V45" s="1628"/>
      <c r="W45" s="10"/>
      <c r="X45" s="1628"/>
      <c r="Y45" s="1628"/>
      <c r="Z45" s="1628"/>
      <c r="AA45" s="1628"/>
      <c r="AB45" s="1628"/>
      <c r="AC45" s="1628"/>
      <c r="AD45" s="1628"/>
      <c r="AE45" s="10"/>
      <c r="AF45" s="4"/>
      <c r="AG45" s="2"/>
    </row>
    <row r="46" spans="1:33" ht="12.75" customHeight="1" x14ac:dyDescent="0.2">
      <c r="A46" s="213"/>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3"/>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6"/>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3"/>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3"/>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3"/>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3"/>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3"/>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3"/>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3"/>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3"/>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3"/>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3"/>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3"/>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3"/>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3"/>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3"/>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3"/>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3"/>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3"/>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3"/>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3"/>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3"/>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7"/>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3"/>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3"/>
      <c r="B71" s="360">
        <v>22</v>
      </c>
      <c r="C71" s="1629">
        <v>43313</v>
      </c>
      <c r="D71" s="1630"/>
      <c r="E71" s="1630"/>
      <c r="F71" s="1630"/>
      <c r="G71" s="1626"/>
      <c r="H71" s="1627"/>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09" t="s">
        <v>313</v>
      </c>
      <c r="C1" s="1509"/>
      <c r="D1" s="1509"/>
      <c r="E1" s="1509"/>
      <c r="F1" s="1509"/>
      <c r="G1" s="1509"/>
      <c r="H1" s="1509"/>
      <c r="I1" s="212"/>
      <c r="J1" s="212"/>
      <c r="K1" s="212"/>
      <c r="L1" s="212"/>
      <c r="M1" s="212"/>
      <c r="N1" s="212"/>
      <c r="O1" s="212"/>
      <c r="P1" s="212"/>
      <c r="Q1" s="212"/>
      <c r="R1" s="212"/>
      <c r="S1" s="212"/>
      <c r="T1" s="212"/>
      <c r="U1" s="212"/>
      <c r="V1" s="212"/>
      <c r="W1" s="212"/>
      <c r="X1" s="257"/>
      <c r="Y1" s="216"/>
      <c r="Z1" s="216"/>
      <c r="AA1" s="216"/>
      <c r="AB1" s="216"/>
      <c r="AC1" s="216"/>
      <c r="AD1" s="216"/>
      <c r="AE1" s="216"/>
      <c r="AF1" s="216"/>
      <c r="AG1" s="2"/>
    </row>
    <row r="2" spans="1:33" ht="6" customHeight="1" x14ac:dyDescent="0.2">
      <c r="A2" s="2"/>
      <c r="B2" s="1456"/>
      <c r="C2" s="1456"/>
      <c r="D2" s="1456"/>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21"/>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1"/>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0"/>
    </row>
    <row r="5" spans="1:33" ht="3.75" customHeight="1" x14ac:dyDescent="0.2">
      <c r="A5" s="2"/>
      <c r="B5" s="4"/>
      <c r="C5" s="8"/>
      <c r="D5" s="8"/>
      <c r="E5" s="8"/>
      <c r="F5" s="1631"/>
      <c r="G5" s="1631"/>
      <c r="H5" s="1631"/>
      <c r="I5" s="1631"/>
      <c r="J5" s="1631"/>
      <c r="K5" s="1631"/>
      <c r="L5" s="1631"/>
      <c r="M5" s="8"/>
      <c r="N5" s="8"/>
      <c r="O5" s="8"/>
      <c r="P5" s="8"/>
      <c r="Q5" s="8"/>
      <c r="R5" s="3"/>
      <c r="S5" s="3"/>
      <c r="T5" s="3"/>
      <c r="U5" s="61"/>
      <c r="V5" s="3"/>
      <c r="W5" s="3"/>
      <c r="X5" s="3"/>
      <c r="Y5" s="3"/>
      <c r="Z5" s="3"/>
      <c r="AA5" s="3"/>
      <c r="AB5" s="3"/>
      <c r="AC5" s="3"/>
      <c r="AD5" s="3"/>
      <c r="AE5" s="3"/>
      <c r="AF5" s="4"/>
      <c r="AG5" s="221"/>
    </row>
    <row r="6" spans="1:33" ht="9.75" customHeight="1" x14ac:dyDescent="0.2">
      <c r="A6" s="2"/>
      <c r="B6" s="4"/>
      <c r="C6" s="8"/>
      <c r="D6" s="8"/>
      <c r="E6" s="10"/>
      <c r="F6" s="1628"/>
      <c r="G6" s="1628"/>
      <c r="H6" s="1628"/>
      <c r="I6" s="1628"/>
      <c r="J6" s="1628"/>
      <c r="K6" s="1628"/>
      <c r="L6" s="1628"/>
      <c r="M6" s="1628"/>
      <c r="N6" s="1628"/>
      <c r="O6" s="1628"/>
      <c r="P6" s="1628"/>
      <c r="Q6" s="1628"/>
      <c r="R6" s="1628"/>
      <c r="S6" s="1628"/>
      <c r="T6" s="1628"/>
      <c r="U6" s="1628"/>
      <c r="V6" s="1628"/>
      <c r="W6" s="10"/>
      <c r="X6" s="1628"/>
      <c r="Y6" s="1628"/>
      <c r="Z6" s="1628"/>
      <c r="AA6" s="1628"/>
      <c r="AB6" s="1628"/>
      <c r="AC6" s="1628"/>
      <c r="AD6" s="1628"/>
      <c r="AE6" s="10"/>
      <c r="AF6" s="4"/>
      <c r="AG6" s="221"/>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1"/>
    </row>
    <row r="8" spans="1:33" s="50" customFormat="1" ht="13.5" hidden="1" customHeight="1" x14ac:dyDescent="0.2">
      <c r="A8" s="47"/>
      <c r="B8" s="48"/>
      <c r="C8" s="1632"/>
      <c r="D8" s="163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4"/>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4"/>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1"/>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1"/>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1"/>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1"/>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1"/>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1"/>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1"/>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1"/>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1"/>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1"/>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1"/>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1"/>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1"/>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1"/>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1"/>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1"/>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1"/>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1"/>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1"/>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1"/>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1"/>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1"/>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1"/>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1"/>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1"/>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1"/>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1"/>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1"/>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1"/>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1"/>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1"/>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1"/>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1"/>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1"/>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1"/>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1"/>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1"/>
    </row>
    <row r="47" spans="1:33" ht="11.25" customHeight="1" x14ac:dyDescent="0.2">
      <c r="A47" s="2"/>
      <c r="B47" s="4"/>
      <c r="C47" s="8"/>
      <c r="D47" s="8"/>
      <c r="E47" s="10"/>
      <c r="F47" s="1628"/>
      <c r="G47" s="1628"/>
      <c r="H47" s="1628"/>
      <c r="I47" s="1628"/>
      <c r="J47" s="1628"/>
      <c r="K47" s="1628"/>
      <c r="L47" s="1628"/>
      <c r="M47" s="1628"/>
      <c r="N47" s="1628"/>
      <c r="O47" s="1628"/>
      <c r="P47" s="1628"/>
      <c r="Q47" s="1628"/>
      <c r="R47" s="1628"/>
      <c r="S47" s="1628"/>
      <c r="T47" s="1628"/>
      <c r="U47" s="1628"/>
      <c r="V47" s="1628"/>
      <c r="W47" s="10"/>
      <c r="X47" s="1628"/>
      <c r="Y47" s="1628"/>
      <c r="Z47" s="1628"/>
      <c r="AA47" s="1628"/>
      <c r="AB47" s="1628"/>
      <c r="AC47" s="1628"/>
      <c r="AD47" s="1628"/>
      <c r="AE47" s="10"/>
      <c r="AF47" s="4"/>
      <c r="AG47" s="221"/>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1"/>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1"/>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4"/>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1"/>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1"/>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1"/>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1"/>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1"/>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1"/>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1"/>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1"/>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1"/>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1"/>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1"/>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1"/>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1"/>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1"/>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1"/>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1"/>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1"/>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1"/>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1"/>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1"/>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58"/>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1"/>
    </row>
    <row r="73" spans="1:33" ht="13.5" customHeight="1" x14ac:dyDescent="0.2">
      <c r="A73" s="2"/>
      <c r="B73" s="1"/>
      <c r="C73" s="1"/>
      <c r="D73" s="1"/>
      <c r="I73" s="4"/>
      <c r="J73" s="4"/>
      <c r="K73" s="4"/>
      <c r="L73" s="4"/>
      <c r="M73" s="4"/>
      <c r="N73" s="4"/>
      <c r="O73" s="4"/>
      <c r="P73" s="4"/>
      <c r="Q73" s="4"/>
      <c r="R73" s="4"/>
      <c r="S73" s="4"/>
      <c r="T73" s="4"/>
      <c r="U73" s="4"/>
      <c r="V73" s="68"/>
      <c r="W73" s="4"/>
      <c r="X73" s="4"/>
      <c r="Y73" s="4"/>
      <c r="Z73" s="1376">
        <v>43313</v>
      </c>
      <c r="AA73" s="1376"/>
      <c r="AB73" s="1376"/>
      <c r="AC73" s="1376"/>
      <c r="AD73" s="1376"/>
      <c r="AE73" s="1376"/>
      <c r="AF73" s="360">
        <v>23</v>
      </c>
      <c r="AG73" s="221"/>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10" workbookViewId="0">
      <selection activeCell="O10" sqref="O10"/>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28"/>
      <c r="B1" s="328"/>
      <c r="C1" s="328"/>
      <c r="D1" s="328"/>
      <c r="E1" s="328"/>
    </row>
    <row r="2" spans="1:5" ht="13.5" customHeight="1" x14ac:dyDescent="0.2">
      <c r="A2" s="328"/>
      <c r="B2" s="328"/>
      <c r="C2" s="328"/>
      <c r="D2" s="328"/>
      <c r="E2" s="328"/>
    </row>
    <row r="3" spans="1:5" ht="13.5" customHeight="1" x14ac:dyDescent="0.2">
      <c r="A3" s="328"/>
      <c r="B3" s="328"/>
      <c r="C3" s="328"/>
      <c r="D3" s="328"/>
      <c r="E3" s="328"/>
    </row>
    <row r="4" spans="1:5" s="7" customFormat="1" ht="13.5" customHeight="1" x14ac:dyDescent="0.2">
      <c r="A4" s="328"/>
      <c r="B4" s="328"/>
      <c r="C4" s="328"/>
      <c r="D4" s="328"/>
      <c r="E4" s="328"/>
    </row>
    <row r="5" spans="1:5" ht="13.5" customHeight="1" x14ac:dyDescent="0.2">
      <c r="A5" s="328"/>
      <c r="B5" s="328"/>
      <c r="C5" s="328"/>
      <c r="D5" s="328"/>
      <c r="E5" s="328"/>
    </row>
    <row r="6" spans="1:5" ht="13.5" customHeight="1" x14ac:dyDescent="0.2">
      <c r="A6" s="328"/>
      <c r="B6" s="328"/>
      <c r="C6" s="328"/>
      <c r="D6" s="328"/>
      <c r="E6" s="328"/>
    </row>
    <row r="7" spans="1:5" ht="13.5" customHeight="1" x14ac:dyDescent="0.2">
      <c r="A7" s="328"/>
      <c r="B7" s="328"/>
      <c r="C7" s="328"/>
      <c r="D7" s="328"/>
      <c r="E7" s="328"/>
    </row>
    <row r="8" spans="1:5" ht="13.5" customHeight="1" x14ac:dyDescent="0.2">
      <c r="A8" s="328"/>
      <c r="B8" s="328"/>
      <c r="C8" s="328"/>
      <c r="D8" s="328"/>
      <c r="E8" s="328"/>
    </row>
    <row r="9" spans="1:5" ht="13.5" customHeight="1" x14ac:dyDescent="0.2">
      <c r="A9" s="328"/>
      <c r="B9" s="328"/>
      <c r="C9" s="328"/>
      <c r="D9" s="328"/>
      <c r="E9" s="328"/>
    </row>
    <row r="10" spans="1:5" ht="13.5" customHeight="1" x14ac:dyDescent="0.2">
      <c r="A10" s="328"/>
      <c r="B10" s="328"/>
      <c r="C10" s="328"/>
      <c r="D10" s="328"/>
      <c r="E10" s="328"/>
    </row>
    <row r="11" spans="1:5" ht="13.5" customHeight="1" x14ac:dyDescent="0.2">
      <c r="A11" s="328"/>
      <c r="B11" s="328"/>
      <c r="C11" s="328"/>
      <c r="D11" s="328"/>
      <c r="E11" s="328"/>
    </row>
    <row r="12" spans="1:5" ht="13.5" customHeight="1" x14ac:dyDescent="0.2">
      <c r="A12" s="328"/>
      <c r="B12" s="328"/>
      <c r="C12" s="328"/>
      <c r="D12" s="328"/>
      <c r="E12" s="328"/>
    </row>
    <row r="13" spans="1:5" ht="13.5" customHeight="1" x14ac:dyDescent="0.2">
      <c r="A13" s="328"/>
      <c r="B13" s="328"/>
      <c r="C13" s="328"/>
      <c r="D13" s="328"/>
      <c r="E13" s="328"/>
    </row>
    <row r="14" spans="1:5" ht="13.5" customHeight="1" x14ac:dyDescent="0.2">
      <c r="A14" s="328"/>
      <c r="B14" s="328"/>
      <c r="C14" s="328"/>
      <c r="D14" s="328"/>
      <c r="E14" s="328"/>
    </row>
    <row r="15" spans="1:5" ht="13.5" customHeight="1" x14ac:dyDescent="0.2">
      <c r="A15" s="328"/>
      <c r="B15" s="328"/>
      <c r="C15" s="328"/>
      <c r="D15" s="328"/>
      <c r="E15" s="328"/>
    </row>
    <row r="16" spans="1:5" ht="13.5" customHeight="1" x14ac:dyDescent="0.2">
      <c r="A16" s="328"/>
      <c r="B16" s="328"/>
      <c r="C16" s="328"/>
      <c r="D16" s="328"/>
      <c r="E16" s="328"/>
    </row>
    <row r="17" spans="1:5" ht="13.5" customHeight="1" x14ac:dyDescent="0.2">
      <c r="A17" s="328"/>
      <c r="B17" s="328"/>
      <c r="C17" s="328"/>
      <c r="D17" s="328"/>
      <c r="E17" s="328"/>
    </row>
    <row r="18" spans="1:5" ht="13.5" customHeight="1" x14ac:dyDescent="0.2">
      <c r="A18" s="328"/>
      <c r="B18" s="328"/>
      <c r="C18" s="328"/>
      <c r="D18" s="328"/>
      <c r="E18" s="328"/>
    </row>
    <row r="19" spans="1:5" ht="13.5" customHeight="1" x14ac:dyDescent="0.2">
      <c r="A19" s="328"/>
      <c r="B19" s="328"/>
      <c r="C19" s="328"/>
      <c r="D19" s="328"/>
      <c r="E19" s="328"/>
    </row>
    <row r="20" spans="1:5" ht="13.5" customHeight="1" x14ac:dyDescent="0.2">
      <c r="A20" s="328"/>
      <c r="B20" s="328"/>
      <c r="C20" s="328"/>
      <c r="D20" s="328"/>
      <c r="E20" s="328"/>
    </row>
    <row r="21" spans="1:5" ht="13.5" customHeight="1" x14ac:dyDescent="0.2">
      <c r="A21" s="328"/>
      <c r="B21" s="328"/>
      <c r="C21" s="328"/>
      <c r="D21" s="328"/>
      <c r="E21" s="328"/>
    </row>
    <row r="22" spans="1:5" ht="13.5" customHeight="1" x14ac:dyDescent="0.2">
      <c r="A22" s="328"/>
      <c r="B22" s="328"/>
      <c r="C22" s="328"/>
      <c r="D22" s="328"/>
      <c r="E22" s="328"/>
    </row>
    <row r="23" spans="1:5" ht="13.5" customHeight="1" x14ac:dyDescent="0.2">
      <c r="A23" s="328"/>
      <c r="B23" s="328"/>
      <c r="C23" s="328"/>
      <c r="D23" s="328"/>
      <c r="E23" s="328"/>
    </row>
    <row r="24" spans="1:5" ht="13.5" customHeight="1" x14ac:dyDescent="0.2">
      <c r="A24" s="328"/>
      <c r="B24" s="328"/>
      <c r="C24" s="328"/>
      <c r="D24" s="328"/>
      <c r="E24" s="328"/>
    </row>
    <row r="25" spans="1:5" ht="13.5" customHeight="1" x14ac:dyDescent="0.2">
      <c r="A25" s="328"/>
      <c r="B25" s="328"/>
      <c r="C25" s="328"/>
      <c r="D25" s="328"/>
      <c r="E25" s="328"/>
    </row>
    <row r="26" spans="1:5" ht="13.5" customHeight="1" x14ac:dyDescent="0.2">
      <c r="A26" s="328"/>
      <c r="B26" s="328"/>
      <c r="C26" s="328"/>
      <c r="D26" s="328"/>
      <c r="E26" s="328"/>
    </row>
    <row r="27" spans="1:5" ht="13.5" customHeight="1" x14ac:dyDescent="0.2">
      <c r="A27" s="328"/>
      <c r="B27" s="328"/>
      <c r="C27" s="328"/>
      <c r="D27" s="328"/>
      <c r="E27" s="328"/>
    </row>
    <row r="28" spans="1:5" ht="13.5" customHeight="1" x14ac:dyDescent="0.2">
      <c r="A28" s="328"/>
      <c r="B28" s="328"/>
      <c r="C28" s="328"/>
      <c r="D28" s="328"/>
      <c r="E28" s="328"/>
    </row>
    <row r="29" spans="1:5" ht="13.5" customHeight="1" x14ac:dyDescent="0.2">
      <c r="A29" s="328"/>
      <c r="B29" s="328"/>
      <c r="C29" s="328"/>
      <c r="D29" s="328"/>
      <c r="E29" s="328"/>
    </row>
    <row r="30" spans="1:5" ht="13.5" customHeight="1" x14ac:dyDescent="0.2">
      <c r="A30" s="328"/>
      <c r="B30" s="328"/>
      <c r="C30" s="328"/>
      <c r="D30" s="328"/>
      <c r="E30" s="328"/>
    </row>
    <row r="31" spans="1:5" ht="13.5" customHeight="1" x14ac:dyDescent="0.2">
      <c r="A31" s="328"/>
      <c r="B31" s="328"/>
      <c r="C31" s="328"/>
      <c r="D31" s="328"/>
      <c r="E31" s="328"/>
    </row>
    <row r="32" spans="1:5" ht="13.5" customHeight="1" x14ac:dyDescent="0.2">
      <c r="A32" s="328"/>
      <c r="B32" s="328"/>
      <c r="C32" s="328"/>
      <c r="D32" s="328"/>
      <c r="E32" s="328"/>
    </row>
    <row r="33" spans="1:5" ht="13.5" customHeight="1" x14ac:dyDescent="0.2">
      <c r="A33" s="328"/>
      <c r="B33" s="328"/>
      <c r="C33" s="328"/>
      <c r="D33" s="328"/>
      <c r="E33" s="328"/>
    </row>
    <row r="34" spans="1:5" ht="13.5" customHeight="1" x14ac:dyDescent="0.2">
      <c r="A34" s="328"/>
      <c r="B34" s="328"/>
      <c r="C34" s="328"/>
      <c r="D34" s="328"/>
      <c r="E34" s="328"/>
    </row>
    <row r="35" spans="1:5" ht="13.5" customHeight="1" x14ac:dyDescent="0.2">
      <c r="A35" s="328"/>
      <c r="B35" s="328"/>
      <c r="C35" s="328"/>
      <c r="D35" s="328"/>
      <c r="E35" s="328"/>
    </row>
    <row r="36" spans="1:5" ht="13.5" customHeight="1" x14ac:dyDescent="0.2">
      <c r="A36" s="328"/>
      <c r="B36" s="328"/>
      <c r="C36" s="328"/>
      <c r="D36" s="328"/>
      <c r="E36" s="328"/>
    </row>
    <row r="37" spans="1:5" ht="13.5" customHeight="1" x14ac:dyDescent="0.2">
      <c r="A37" s="328"/>
      <c r="B37" s="328"/>
      <c r="C37" s="328"/>
      <c r="D37" s="328"/>
      <c r="E37" s="328"/>
    </row>
    <row r="38" spans="1:5" ht="13.5" customHeight="1" x14ac:dyDescent="0.2">
      <c r="A38" s="328"/>
      <c r="B38" s="328"/>
      <c r="C38" s="328"/>
      <c r="D38" s="328"/>
      <c r="E38" s="328"/>
    </row>
    <row r="39" spans="1:5" ht="13.5" customHeight="1" x14ac:dyDescent="0.2">
      <c r="A39" s="328"/>
      <c r="B39" s="328"/>
      <c r="C39" s="328"/>
      <c r="D39" s="328"/>
      <c r="E39" s="328"/>
    </row>
    <row r="40" spans="1:5" ht="13.5" customHeight="1" x14ac:dyDescent="0.2">
      <c r="A40" s="328"/>
      <c r="B40" s="328"/>
      <c r="C40" s="328"/>
      <c r="D40" s="328"/>
      <c r="E40" s="328"/>
    </row>
    <row r="41" spans="1:5" ht="18.75" customHeight="1" x14ac:dyDescent="0.2">
      <c r="A41" s="328"/>
      <c r="B41" s="328" t="s">
        <v>309</v>
      </c>
      <c r="C41" s="328"/>
      <c r="D41" s="328"/>
      <c r="E41" s="328"/>
    </row>
    <row r="42" spans="1:5" ht="9" customHeight="1" x14ac:dyDescent="0.2">
      <c r="A42" s="327"/>
      <c r="B42" s="370"/>
      <c r="C42" s="371"/>
      <c r="D42" s="372"/>
      <c r="E42" s="327"/>
    </row>
    <row r="43" spans="1:5" ht="13.5" customHeight="1" x14ac:dyDescent="0.2">
      <c r="A43" s="327"/>
      <c r="B43" s="370"/>
      <c r="C43" s="367"/>
      <c r="D43" s="373" t="s">
        <v>306</v>
      </c>
      <c r="E43" s="327"/>
    </row>
    <row r="44" spans="1:5" ht="13.5" customHeight="1" x14ac:dyDescent="0.2">
      <c r="A44" s="327"/>
      <c r="B44" s="370"/>
      <c r="C44" s="378"/>
      <c r="D44" s="588" t="s">
        <v>488</v>
      </c>
      <c r="E44" s="327"/>
    </row>
    <row r="45" spans="1:5" ht="13.5" customHeight="1" x14ac:dyDescent="0.2">
      <c r="A45" s="327"/>
      <c r="B45" s="370"/>
      <c r="C45" s="374"/>
      <c r="D45" s="372"/>
      <c r="E45" s="327"/>
    </row>
    <row r="46" spans="1:5" ht="13.5" customHeight="1" x14ac:dyDescent="0.2">
      <c r="A46" s="327"/>
      <c r="B46" s="370"/>
      <c r="C46" s="368"/>
      <c r="D46" s="373" t="s">
        <v>307</v>
      </c>
      <c r="E46" s="327"/>
    </row>
    <row r="47" spans="1:5" ht="13.5" customHeight="1" x14ac:dyDescent="0.2">
      <c r="A47" s="327"/>
      <c r="B47" s="370"/>
      <c r="C47" s="371"/>
      <c r="D47" s="966" t="s">
        <v>488</v>
      </c>
      <c r="E47" s="327"/>
    </row>
    <row r="48" spans="1:5" ht="13.5" customHeight="1" x14ac:dyDescent="0.2">
      <c r="A48" s="327"/>
      <c r="B48" s="370"/>
      <c r="C48" s="371"/>
      <c r="D48" s="372"/>
      <c r="E48" s="327"/>
    </row>
    <row r="49" spans="1:5" ht="13.5" customHeight="1" x14ac:dyDescent="0.2">
      <c r="A49" s="327"/>
      <c r="B49" s="370"/>
      <c r="C49" s="369"/>
      <c r="D49" s="373" t="s">
        <v>308</v>
      </c>
      <c r="E49" s="327"/>
    </row>
    <row r="50" spans="1:5" ht="13.5" customHeight="1" x14ac:dyDescent="0.2">
      <c r="A50" s="327"/>
      <c r="B50" s="370"/>
      <c r="C50" s="371"/>
      <c r="D50" s="588" t="s">
        <v>464</v>
      </c>
      <c r="E50" s="327"/>
    </row>
    <row r="51" spans="1:5" ht="25.5" customHeight="1" x14ac:dyDescent="0.2">
      <c r="A51" s="327"/>
      <c r="B51" s="375"/>
      <c r="C51" s="376"/>
      <c r="D51" s="377"/>
      <c r="E51" s="327"/>
    </row>
    <row r="52" spans="1:5" x14ac:dyDescent="0.2">
      <c r="A52" s="327"/>
      <c r="B52" s="328"/>
      <c r="C52" s="330"/>
      <c r="D52" s="329"/>
      <c r="E52" s="327"/>
    </row>
    <row r="53" spans="1:5" s="92" customFormat="1" x14ac:dyDescent="0.2">
      <c r="A53" s="327"/>
      <c r="B53" s="328"/>
      <c r="C53" s="330"/>
      <c r="D53" s="329"/>
      <c r="E53" s="327"/>
    </row>
    <row r="54" spans="1:5" ht="94.5" customHeight="1" x14ac:dyDescent="0.2">
      <c r="A54" s="327"/>
      <c r="B54" s="328"/>
      <c r="C54" s="330"/>
      <c r="D54" s="329"/>
      <c r="E54" s="327"/>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topLeftCell="A22" zoomScaleNormal="100" workbookViewId="0">
      <selection activeCell="P54" sqref="P54"/>
    </sheetView>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384" t="s">
        <v>297</v>
      </c>
      <c r="C1" s="1385"/>
      <c r="D1" s="1385"/>
      <c r="E1" s="1385"/>
      <c r="F1" s="25"/>
      <c r="G1" s="25"/>
      <c r="H1" s="25"/>
      <c r="I1" s="25"/>
      <c r="J1" s="25"/>
      <c r="K1" s="25"/>
      <c r="L1" s="25"/>
      <c r="M1" s="321"/>
      <c r="N1" s="321"/>
      <c r="O1" s="26"/>
    </row>
    <row r="2" spans="1:15" ht="8.25" customHeight="1" x14ac:dyDescent="0.2">
      <c r="A2" s="24"/>
      <c r="B2" s="326"/>
      <c r="C2" s="322"/>
      <c r="D2" s="322"/>
      <c r="E2" s="322"/>
      <c r="F2" s="322"/>
      <c r="G2" s="322"/>
      <c r="H2" s="323"/>
      <c r="I2" s="323"/>
      <c r="J2" s="323"/>
      <c r="K2" s="323"/>
      <c r="L2" s="323"/>
      <c r="M2" s="323"/>
      <c r="N2" s="324"/>
      <c r="O2" s="28"/>
    </row>
    <row r="3" spans="1:15" s="32" customFormat="1" ht="11.25" customHeight="1" x14ac:dyDescent="0.2">
      <c r="A3" s="29"/>
      <c r="B3" s="30"/>
      <c r="C3" s="1386" t="s">
        <v>54</v>
      </c>
      <c r="D3" s="1386"/>
      <c r="E3" s="1386"/>
      <c r="F3" s="1386"/>
      <c r="G3" s="1386"/>
      <c r="H3" s="1386"/>
      <c r="I3" s="1386"/>
      <c r="J3" s="1386"/>
      <c r="K3" s="1386"/>
      <c r="L3" s="1386"/>
      <c r="M3" s="1386"/>
      <c r="N3" s="325"/>
      <c r="O3" s="31"/>
    </row>
    <row r="4" spans="1:15" s="32" customFormat="1" ht="11.25" x14ac:dyDescent="0.2">
      <c r="A4" s="29"/>
      <c r="B4" s="30"/>
      <c r="C4" s="1386"/>
      <c r="D4" s="1386"/>
      <c r="E4" s="1386"/>
      <c r="F4" s="1386"/>
      <c r="G4" s="1386"/>
      <c r="H4" s="1386"/>
      <c r="I4" s="1386"/>
      <c r="J4" s="1386"/>
      <c r="K4" s="1386"/>
      <c r="L4" s="1386"/>
      <c r="M4" s="1386"/>
      <c r="N4" s="325"/>
      <c r="O4" s="31"/>
    </row>
    <row r="5" spans="1:15" s="32" customFormat="1" ht="3" customHeight="1" x14ac:dyDescent="0.2">
      <c r="A5" s="29"/>
      <c r="B5" s="30"/>
      <c r="C5" s="33"/>
      <c r="D5" s="33"/>
      <c r="E5" s="33"/>
      <c r="F5" s="33"/>
      <c r="G5" s="33"/>
      <c r="H5" s="33"/>
      <c r="I5" s="33"/>
      <c r="J5" s="30"/>
      <c r="K5" s="30"/>
      <c r="L5" s="30"/>
      <c r="M5" s="34"/>
      <c r="N5" s="325"/>
      <c r="O5" s="31"/>
    </row>
    <row r="6" spans="1:15" s="32" customFormat="1" ht="18" customHeight="1" x14ac:dyDescent="0.2">
      <c r="A6" s="29"/>
      <c r="B6" s="30"/>
      <c r="C6" s="35"/>
      <c r="D6" s="1381" t="s">
        <v>413</v>
      </c>
      <c r="E6" s="1381"/>
      <c r="F6" s="1381"/>
      <c r="G6" s="1381"/>
      <c r="H6" s="1381"/>
      <c r="I6" s="1381"/>
      <c r="J6" s="1381"/>
      <c r="K6" s="1381"/>
      <c r="L6" s="1381"/>
      <c r="M6" s="1381"/>
      <c r="N6" s="325"/>
      <c r="O6" s="31"/>
    </row>
    <row r="7" spans="1:15" s="32" customFormat="1" ht="3" customHeight="1" x14ac:dyDescent="0.2">
      <c r="A7" s="29"/>
      <c r="B7" s="30"/>
      <c r="C7" s="33"/>
      <c r="D7" s="33"/>
      <c r="E7" s="33"/>
      <c r="F7" s="33"/>
      <c r="G7" s="33"/>
      <c r="H7" s="33"/>
      <c r="I7" s="33"/>
      <c r="J7" s="30"/>
      <c r="K7" s="30"/>
      <c r="L7" s="30"/>
      <c r="M7" s="34"/>
      <c r="N7" s="325"/>
      <c r="O7" s="31"/>
    </row>
    <row r="8" spans="1:15" s="32" customFormat="1" ht="92.25" customHeight="1" x14ac:dyDescent="0.2">
      <c r="A8" s="29"/>
      <c r="B8" s="30"/>
      <c r="C8" s="33"/>
      <c r="D8" s="1382" t="s">
        <v>414</v>
      </c>
      <c r="E8" s="1381"/>
      <c r="F8" s="1381"/>
      <c r="G8" s="1381"/>
      <c r="H8" s="1381"/>
      <c r="I8" s="1381"/>
      <c r="J8" s="1381"/>
      <c r="K8" s="1381"/>
      <c r="L8" s="1381"/>
      <c r="M8" s="1381"/>
      <c r="N8" s="325"/>
      <c r="O8" s="31"/>
    </row>
    <row r="9" spans="1:15" s="32" customFormat="1" ht="3" customHeight="1" x14ac:dyDescent="0.2">
      <c r="A9" s="29"/>
      <c r="B9" s="30"/>
      <c r="C9" s="33"/>
      <c r="D9" s="33"/>
      <c r="E9" s="33"/>
      <c r="F9" s="33"/>
      <c r="G9" s="33"/>
      <c r="H9" s="33"/>
      <c r="I9" s="33"/>
      <c r="J9" s="30"/>
      <c r="K9" s="30"/>
      <c r="L9" s="30"/>
      <c r="M9" s="34"/>
      <c r="N9" s="325"/>
      <c r="O9" s="31"/>
    </row>
    <row r="10" spans="1:15" s="32" customFormat="1" ht="67.5" customHeight="1" x14ac:dyDescent="0.2">
      <c r="A10" s="29"/>
      <c r="B10" s="30"/>
      <c r="C10" s="33"/>
      <c r="D10" s="1387" t="s">
        <v>415</v>
      </c>
      <c r="E10" s="1387"/>
      <c r="F10" s="1387"/>
      <c r="G10" s="1387"/>
      <c r="H10" s="1387"/>
      <c r="I10" s="1387"/>
      <c r="J10" s="1387"/>
      <c r="K10" s="1387"/>
      <c r="L10" s="1387"/>
      <c r="M10" s="1387"/>
      <c r="N10" s="325"/>
      <c r="O10" s="31"/>
    </row>
    <row r="11" spans="1:15" s="32" customFormat="1" ht="3" customHeight="1" x14ac:dyDescent="0.2">
      <c r="A11" s="29"/>
      <c r="B11" s="30"/>
      <c r="C11" s="33"/>
      <c r="D11" s="208"/>
      <c r="E11" s="208"/>
      <c r="F11" s="208"/>
      <c r="G11" s="208"/>
      <c r="H11" s="208"/>
      <c r="I11" s="208"/>
      <c r="J11" s="208"/>
      <c r="K11" s="208"/>
      <c r="L11" s="208"/>
      <c r="M11" s="208"/>
      <c r="N11" s="325"/>
      <c r="O11" s="31"/>
    </row>
    <row r="12" spans="1:15" s="32" customFormat="1" ht="53.25" customHeight="1" x14ac:dyDescent="0.2">
      <c r="A12" s="29"/>
      <c r="B12" s="30"/>
      <c r="C12" s="33"/>
      <c r="D12" s="1381" t="s">
        <v>416</v>
      </c>
      <c r="E12" s="1381"/>
      <c r="F12" s="1381"/>
      <c r="G12" s="1381"/>
      <c r="H12" s="1381"/>
      <c r="I12" s="1381"/>
      <c r="J12" s="1381"/>
      <c r="K12" s="1381"/>
      <c r="L12" s="1381"/>
      <c r="M12" s="1381"/>
      <c r="N12" s="325"/>
      <c r="O12" s="31"/>
    </row>
    <row r="13" spans="1:15" s="32" customFormat="1" ht="3" customHeight="1" x14ac:dyDescent="0.2">
      <c r="A13" s="29"/>
      <c r="B13" s="30"/>
      <c r="C13" s="33"/>
      <c r="D13" s="208"/>
      <c r="E13" s="208"/>
      <c r="F13" s="208"/>
      <c r="G13" s="208"/>
      <c r="H13" s="208"/>
      <c r="I13" s="208"/>
      <c r="J13" s="208"/>
      <c r="K13" s="208"/>
      <c r="L13" s="208"/>
      <c r="M13" s="208"/>
      <c r="N13" s="325"/>
      <c r="O13" s="31"/>
    </row>
    <row r="14" spans="1:15" s="32" customFormat="1" ht="23.25" customHeight="1" x14ac:dyDescent="0.2">
      <c r="A14" s="29"/>
      <c r="B14" s="30"/>
      <c r="C14" s="33"/>
      <c r="D14" s="1381" t="s">
        <v>417</v>
      </c>
      <c r="E14" s="1381"/>
      <c r="F14" s="1381"/>
      <c r="G14" s="1381"/>
      <c r="H14" s="1381"/>
      <c r="I14" s="1381"/>
      <c r="J14" s="1381"/>
      <c r="K14" s="1381"/>
      <c r="L14" s="1381"/>
      <c r="M14" s="1381"/>
      <c r="N14" s="325"/>
      <c r="O14" s="31"/>
    </row>
    <row r="15" spans="1:15" s="32" customFormat="1" ht="3" customHeight="1" x14ac:dyDescent="0.2">
      <c r="A15" s="29"/>
      <c r="B15" s="30"/>
      <c r="C15" s="33"/>
      <c r="D15" s="208"/>
      <c r="E15" s="208"/>
      <c r="F15" s="208"/>
      <c r="G15" s="208"/>
      <c r="H15" s="208"/>
      <c r="I15" s="208"/>
      <c r="J15" s="208"/>
      <c r="K15" s="208"/>
      <c r="L15" s="208"/>
      <c r="M15" s="208"/>
      <c r="N15" s="325"/>
      <c r="O15" s="31"/>
    </row>
    <row r="16" spans="1:15" s="32" customFormat="1" ht="23.25" customHeight="1" x14ac:dyDescent="0.2">
      <c r="A16" s="29"/>
      <c r="B16" s="30"/>
      <c r="C16" s="33"/>
      <c r="D16" s="1381" t="s">
        <v>418</v>
      </c>
      <c r="E16" s="1381"/>
      <c r="F16" s="1381"/>
      <c r="G16" s="1381"/>
      <c r="H16" s="1381"/>
      <c r="I16" s="1381"/>
      <c r="J16" s="1381"/>
      <c r="K16" s="1381"/>
      <c r="L16" s="1381"/>
      <c r="M16" s="1381"/>
      <c r="N16" s="325"/>
      <c r="O16" s="31"/>
    </row>
    <row r="17" spans="1:19" s="32" customFormat="1" ht="3" customHeight="1" x14ac:dyDescent="0.2">
      <c r="A17" s="29"/>
      <c r="B17" s="30"/>
      <c r="C17" s="33"/>
      <c r="D17" s="208"/>
      <c r="E17" s="208"/>
      <c r="F17" s="208"/>
      <c r="G17" s="208"/>
      <c r="H17" s="208"/>
      <c r="I17" s="208"/>
      <c r="J17" s="208"/>
      <c r="K17" s="208"/>
      <c r="L17" s="208"/>
      <c r="M17" s="208"/>
      <c r="N17" s="325"/>
      <c r="O17" s="31"/>
    </row>
    <row r="18" spans="1:19" s="32" customFormat="1" ht="23.25" customHeight="1" x14ac:dyDescent="0.2">
      <c r="A18" s="29"/>
      <c r="B18" s="30"/>
      <c r="C18" s="33"/>
      <c r="D18" s="1382" t="s">
        <v>419</v>
      </c>
      <c r="E18" s="1381"/>
      <c r="F18" s="1381"/>
      <c r="G18" s="1381"/>
      <c r="H18" s="1381"/>
      <c r="I18" s="1381"/>
      <c r="J18" s="1381"/>
      <c r="K18" s="1381"/>
      <c r="L18" s="1381"/>
      <c r="M18" s="1381"/>
      <c r="N18" s="325"/>
      <c r="O18" s="31"/>
    </row>
    <row r="19" spans="1:19" s="32" customFormat="1" ht="3" customHeight="1" x14ac:dyDescent="0.2">
      <c r="A19" s="29"/>
      <c r="B19" s="30"/>
      <c r="C19" s="33"/>
      <c r="D19" s="208"/>
      <c r="E19" s="208"/>
      <c r="F19" s="208"/>
      <c r="G19" s="208"/>
      <c r="H19" s="208"/>
      <c r="I19" s="208"/>
      <c r="J19" s="208"/>
      <c r="K19" s="208"/>
      <c r="L19" s="208"/>
      <c r="M19" s="208"/>
      <c r="N19" s="325"/>
      <c r="O19" s="31"/>
    </row>
    <row r="20" spans="1:19" s="32" customFormat="1" ht="14.25" customHeight="1" x14ac:dyDescent="0.2">
      <c r="A20" s="29"/>
      <c r="B20" s="30"/>
      <c r="C20" s="33"/>
      <c r="D20" s="1381" t="s">
        <v>420</v>
      </c>
      <c r="E20" s="1381"/>
      <c r="F20" s="1381"/>
      <c r="G20" s="1381"/>
      <c r="H20" s="1381"/>
      <c r="I20" s="1381"/>
      <c r="J20" s="1381"/>
      <c r="K20" s="1381"/>
      <c r="L20" s="1381"/>
      <c r="M20" s="1381"/>
      <c r="N20" s="325"/>
      <c r="O20" s="31"/>
    </row>
    <row r="21" spans="1:19" s="32" customFormat="1" ht="3" customHeight="1" x14ac:dyDescent="0.2">
      <c r="A21" s="29"/>
      <c r="B21" s="30"/>
      <c r="C21" s="33"/>
      <c r="D21" s="208"/>
      <c r="E21" s="208"/>
      <c r="F21" s="208"/>
      <c r="G21" s="208"/>
      <c r="H21" s="208"/>
      <c r="I21" s="208"/>
      <c r="J21" s="208"/>
      <c r="K21" s="208"/>
      <c r="L21" s="208"/>
      <c r="M21" s="208"/>
      <c r="N21" s="325"/>
      <c r="O21" s="31"/>
    </row>
    <row r="22" spans="1:19" s="32" customFormat="1" ht="32.25" customHeight="1" x14ac:dyDescent="0.2">
      <c r="A22" s="29"/>
      <c r="B22" s="30"/>
      <c r="C22" s="33"/>
      <c r="D22" s="1381" t="s">
        <v>421</v>
      </c>
      <c r="E22" s="1381"/>
      <c r="F22" s="1381"/>
      <c r="G22" s="1381"/>
      <c r="H22" s="1381"/>
      <c r="I22" s="1381"/>
      <c r="J22" s="1381"/>
      <c r="K22" s="1381"/>
      <c r="L22" s="1381"/>
      <c r="M22" s="1381"/>
      <c r="N22" s="325"/>
      <c r="O22" s="31"/>
    </row>
    <row r="23" spans="1:19" s="32" customFormat="1" ht="3" customHeight="1" x14ac:dyDescent="0.2">
      <c r="A23" s="29"/>
      <c r="B23" s="30"/>
      <c r="C23" s="33"/>
      <c r="D23" s="208"/>
      <c r="E23" s="208"/>
      <c r="F23" s="208"/>
      <c r="G23" s="208"/>
      <c r="H23" s="208"/>
      <c r="I23" s="208"/>
      <c r="J23" s="208"/>
      <c r="K23" s="208"/>
      <c r="L23" s="208"/>
      <c r="M23" s="208"/>
      <c r="N23" s="325"/>
      <c r="O23" s="31"/>
    </row>
    <row r="24" spans="1:19" s="32" customFormat="1" ht="81.75" customHeight="1" x14ac:dyDescent="0.2">
      <c r="A24" s="29"/>
      <c r="B24" s="30"/>
      <c r="C24" s="33"/>
      <c r="D24" s="1381" t="s">
        <v>284</v>
      </c>
      <c r="E24" s="1381"/>
      <c r="F24" s="1381"/>
      <c r="G24" s="1381"/>
      <c r="H24" s="1381"/>
      <c r="I24" s="1381"/>
      <c r="J24" s="1381"/>
      <c r="K24" s="1381"/>
      <c r="L24" s="1381"/>
      <c r="M24" s="1381"/>
      <c r="N24" s="325"/>
      <c r="O24" s="31"/>
    </row>
    <row r="25" spans="1:19" s="32" customFormat="1" ht="3" customHeight="1" x14ac:dyDescent="0.2">
      <c r="A25" s="29"/>
      <c r="B25" s="30"/>
      <c r="C25" s="33"/>
      <c r="D25" s="208"/>
      <c r="E25" s="208"/>
      <c r="F25" s="208"/>
      <c r="G25" s="208"/>
      <c r="H25" s="208"/>
      <c r="I25" s="208"/>
      <c r="J25" s="208"/>
      <c r="K25" s="208"/>
      <c r="L25" s="208"/>
      <c r="M25" s="208"/>
      <c r="N25" s="325"/>
      <c r="O25" s="31"/>
    </row>
    <row r="26" spans="1:19" s="32" customFormat="1" ht="105.75" customHeight="1" x14ac:dyDescent="0.2">
      <c r="A26" s="29"/>
      <c r="B26" s="30"/>
      <c r="C26" s="33"/>
      <c r="D26" s="1378" t="s">
        <v>393</v>
      </c>
      <c r="E26" s="1378"/>
      <c r="F26" s="1378"/>
      <c r="G26" s="1378"/>
      <c r="H26" s="1378"/>
      <c r="I26" s="1378"/>
      <c r="J26" s="1378"/>
      <c r="K26" s="1378"/>
      <c r="L26" s="1378"/>
      <c r="M26" s="1378"/>
      <c r="N26" s="325"/>
      <c r="O26" s="31"/>
    </row>
    <row r="27" spans="1:19" s="32" customFormat="1" ht="3" customHeight="1" x14ac:dyDescent="0.2">
      <c r="A27" s="29"/>
      <c r="B27" s="30"/>
      <c r="C27" s="33"/>
      <c r="D27" s="44"/>
      <c r="E27" s="44"/>
      <c r="F27" s="44"/>
      <c r="G27" s="44"/>
      <c r="H27" s="44"/>
      <c r="I27" s="44"/>
      <c r="J27" s="45"/>
      <c r="K27" s="45"/>
      <c r="L27" s="45"/>
      <c r="M27" s="46"/>
      <c r="N27" s="325"/>
      <c r="O27" s="31"/>
    </row>
    <row r="28" spans="1:19" s="32" customFormat="1" ht="57" customHeight="1" x14ac:dyDescent="0.2">
      <c r="A28" s="29"/>
      <c r="B28" s="30"/>
      <c r="C28" s="35"/>
      <c r="D28" s="1381" t="s">
        <v>53</v>
      </c>
      <c r="E28" s="1383"/>
      <c r="F28" s="1383"/>
      <c r="G28" s="1383"/>
      <c r="H28" s="1383"/>
      <c r="I28" s="1383"/>
      <c r="J28" s="1383"/>
      <c r="K28" s="1383"/>
      <c r="L28" s="1383"/>
      <c r="M28" s="1383"/>
      <c r="N28" s="325"/>
      <c r="O28" s="31"/>
      <c r="S28" s="32" t="s">
        <v>34</v>
      </c>
    </row>
    <row r="29" spans="1:19" s="32" customFormat="1" ht="3" customHeight="1" x14ac:dyDescent="0.2">
      <c r="A29" s="29"/>
      <c r="B29" s="30"/>
      <c r="C29" s="35"/>
      <c r="D29" s="209"/>
      <c r="E29" s="209"/>
      <c r="F29" s="209"/>
      <c r="G29" s="209"/>
      <c r="H29" s="209"/>
      <c r="I29" s="209"/>
      <c r="J29" s="209"/>
      <c r="K29" s="209"/>
      <c r="L29" s="209"/>
      <c r="M29" s="209"/>
      <c r="N29" s="325"/>
      <c r="O29" s="31"/>
    </row>
    <row r="30" spans="1:19" s="32" customFormat="1" ht="34.5" customHeight="1" x14ac:dyDescent="0.2">
      <c r="A30" s="29"/>
      <c r="B30" s="30"/>
      <c r="C30" s="35"/>
      <c r="D30" s="1381" t="s">
        <v>52</v>
      </c>
      <c r="E30" s="1383"/>
      <c r="F30" s="1383"/>
      <c r="G30" s="1383"/>
      <c r="H30" s="1383"/>
      <c r="I30" s="1383"/>
      <c r="J30" s="1383"/>
      <c r="K30" s="1383"/>
      <c r="L30" s="1383"/>
      <c r="M30" s="1383"/>
      <c r="N30" s="325"/>
      <c r="O30" s="31"/>
    </row>
    <row r="31" spans="1:19" s="32" customFormat="1" ht="30.75" customHeight="1" x14ac:dyDescent="0.2">
      <c r="A31" s="29"/>
      <c r="B31" s="30"/>
      <c r="C31" s="37"/>
      <c r="D31" s="72"/>
      <c r="E31" s="72"/>
      <c r="F31" s="72"/>
      <c r="G31" s="72"/>
      <c r="H31" s="72"/>
      <c r="I31" s="72"/>
      <c r="J31" s="72"/>
      <c r="K31" s="72"/>
      <c r="L31" s="72"/>
      <c r="M31" s="72"/>
      <c r="N31" s="325"/>
      <c r="O31" s="31"/>
    </row>
    <row r="32" spans="1:19" s="32" customFormat="1" ht="13.5" customHeight="1" x14ac:dyDescent="0.2">
      <c r="A32" s="29"/>
      <c r="B32" s="30"/>
      <c r="C32" s="37"/>
      <c r="D32" s="313"/>
      <c r="E32" s="313"/>
      <c r="F32" s="313"/>
      <c r="G32" s="314"/>
      <c r="H32" s="315" t="s">
        <v>17</v>
      </c>
      <c r="I32" s="312"/>
      <c r="J32" s="40"/>
      <c r="K32" s="314"/>
      <c r="L32" s="315" t="s">
        <v>24</v>
      </c>
      <c r="M32" s="312"/>
      <c r="N32" s="325"/>
      <c r="O32" s="31"/>
    </row>
    <row r="33" spans="1:16" s="32" customFormat="1" ht="6" customHeight="1" x14ac:dyDescent="0.2">
      <c r="A33" s="29"/>
      <c r="B33" s="30"/>
      <c r="C33" s="37"/>
      <c r="D33" s="316"/>
      <c r="E33" s="38"/>
      <c r="F33" s="38"/>
      <c r="G33" s="40"/>
      <c r="H33" s="39"/>
      <c r="I33" s="40"/>
      <c r="J33" s="40"/>
      <c r="K33" s="318"/>
      <c r="L33" s="319"/>
      <c r="M33" s="40"/>
      <c r="N33" s="325"/>
      <c r="O33" s="31"/>
    </row>
    <row r="34" spans="1:16" s="32" customFormat="1" ht="11.25" x14ac:dyDescent="0.2">
      <c r="A34" s="29"/>
      <c r="B34" s="30"/>
      <c r="C34" s="36"/>
      <c r="D34" s="317" t="s">
        <v>44</v>
      </c>
      <c r="E34" s="38" t="s">
        <v>36</v>
      </c>
      <c r="F34" s="38"/>
      <c r="G34" s="38"/>
      <c r="H34" s="39"/>
      <c r="I34" s="38"/>
      <c r="J34" s="40"/>
      <c r="K34" s="320"/>
      <c r="L34" s="40"/>
      <c r="M34" s="40"/>
      <c r="N34" s="325"/>
      <c r="O34" s="31"/>
    </row>
    <row r="35" spans="1:16" s="32" customFormat="1" ht="11.25" customHeight="1" x14ac:dyDescent="0.2">
      <c r="A35" s="29"/>
      <c r="B35" s="30"/>
      <c r="C35" s="37"/>
      <c r="D35" s="317" t="s">
        <v>3</v>
      </c>
      <c r="E35" s="38" t="s">
        <v>37</v>
      </c>
      <c r="F35" s="38"/>
      <c r="G35" s="40"/>
      <c r="H35" s="39"/>
      <c r="I35" s="40"/>
      <c r="J35" s="40"/>
      <c r="K35" s="320"/>
      <c r="L35" s="968">
        <f>+capa!D57</f>
        <v>43343</v>
      </c>
      <c r="M35" s="1019"/>
      <c r="N35" s="325"/>
      <c r="O35" s="31"/>
    </row>
    <row r="36" spans="1:16" s="32" customFormat="1" ht="11.25" x14ac:dyDescent="0.2">
      <c r="A36" s="29"/>
      <c r="B36" s="30"/>
      <c r="C36" s="37"/>
      <c r="D36" s="317" t="s">
        <v>40</v>
      </c>
      <c r="E36" s="38" t="s">
        <v>39</v>
      </c>
      <c r="F36" s="38"/>
      <c r="G36" s="40"/>
      <c r="H36" s="39"/>
      <c r="I36" s="40"/>
      <c r="J36" s="40"/>
      <c r="K36" s="927"/>
      <c r="L36" s="928"/>
      <c r="M36" s="928"/>
      <c r="N36" s="325"/>
      <c r="O36" s="31"/>
    </row>
    <row r="37" spans="1:16" s="32" customFormat="1" ht="12.75" customHeight="1" x14ac:dyDescent="0.2">
      <c r="A37" s="29"/>
      <c r="B37" s="30"/>
      <c r="C37" s="36"/>
      <c r="D37" s="317" t="s">
        <v>41</v>
      </c>
      <c r="E37" s="38" t="s">
        <v>20</v>
      </c>
      <c r="F37" s="38"/>
      <c r="G37" s="38"/>
      <c r="H37" s="39"/>
      <c r="I37" s="38"/>
      <c r="J37" s="40"/>
      <c r="K37" s="1379"/>
      <c r="L37" s="1380"/>
      <c r="M37" s="1380"/>
      <c r="N37" s="325"/>
      <c r="O37" s="31"/>
    </row>
    <row r="38" spans="1:16" s="32" customFormat="1" ht="11.25" x14ac:dyDescent="0.2">
      <c r="A38" s="29"/>
      <c r="B38" s="30"/>
      <c r="C38" s="36"/>
      <c r="D38" s="317" t="s">
        <v>15</v>
      </c>
      <c r="E38" s="38" t="s">
        <v>5</v>
      </c>
      <c r="F38" s="38"/>
      <c r="G38" s="38"/>
      <c r="H38" s="39"/>
      <c r="I38" s="38"/>
      <c r="J38" s="40"/>
      <c r="K38" s="1379"/>
      <c r="L38" s="1380"/>
      <c r="M38" s="1380"/>
      <c r="N38" s="325"/>
      <c r="O38" s="31"/>
    </row>
    <row r="39" spans="1:16" s="32" customFormat="1" ht="8.25" customHeight="1" x14ac:dyDescent="0.2">
      <c r="A39" s="29"/>
      <c r="B39" s="30"/>
      <c r="C39" s="30"/>
      <c r="D39" s="30"/>
      <c r="E39" s="30"/>
      <c r="F39" s="30"/>
      <c r="G39" s="30"/>
      <c r="H39" s="30"/>
      <c r="I39" s="30"/>
      <c r="J39" s="30"/>
      <c r="K39" s="25"/>
      <c r="L39" s="30"/>
      <c r="M39" s="30"/>
      <c r="N39" s="325"/>
      <c r="O39" s="31"/>
    </row>
    <row r="40" spans="1:16" ht="13.5" customHeight="1" x14ac:dyDescent="0.2">
      <c r="A40" s="24"/>
      <c r="B40" s="28"/>
      <c r="C40" s="26"/>
      <c r="D40" s="26"/>
      <c r="E40" s="20"/>
      <c r="F40" s="25"/>
      <c r="G40" s="25"/>
      <c r="H40" s="25"/>
      <c r="I40" s="25"/>
      <c r="J40" s="25"/>
      <c r="L40" s="1376">
        <v>43313</v>
      </c>
      <c r="M40" s="1377"/>
      <c r="N40" s="361">
        <v>3</v>
      </c>
      <c r="O40" s="168"/>
      <c r="P40" s="168"/>
    </row>
    <row r="48" spans="1:16" x14ac:dyDescent="0.2">
      <c r="C48" s="782"/>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195" customWidth="1"/>
    <col min="2" max="2" width="2.5703125" style="1195" customWidth="1"/>
    <col min="3" max="3" width="1" style="1195" customWidth="1"/>
    <col min="4" max="4" width="21.85546875" style="1195" customWidth="1"/>
    <col min="5" max="5" width="9.28515625" style="1195" customWidth="1"/>
    <col min="6" max="6" width="5.42578125" style="1195" customWidth="1"/>
    <col min="7" max="7" width="9.28515625" style="1195" customWidth="1"/>
    <col min="8" max="8" width="5.42578125" style="1195" customWidth="1"/>
    <col min="9" max="9" width="9.28515625" style="1195" customWidth="1"/>
    <col min="10" max="10" width="5.42578125" style="1195" customWidth="1"/>
    <col min="11" max="11" width="9.28515625" style="1195" customWidth="1"/>
    <col min="12" max="12" width="5.42578125" style="1195" customWidth="1"/>
    <col min="13" max="13" width="9.28515625" style="1195" customWidth="1"/>
    <col min="14" max="14" width="5.42578125" style="1195" customWidth="1"/>
    <col min="15" max="15" width="2.5703125" style="1195" customWidth="1"/>
    <col min="16" max="16" width="1" style="1195" customWidth="1"/>
    <col min="17" max="16384" width="9.140625" style="1195"/>
  </cols>
  <sheetData>
    <row r="1" spans="1:16" ht="13.5" customHeight="1" x14ac:dyDescent="0.2">
      <c r="A1" s="1190"/>
      <c r="B1" s="1191"/>
      <c r="C1" s="1191"/>
      <c r="D1" s="1192"/>
      <c r="E1" s="1191"/>
      <c r="F1" s="1191"/>
      <c r="G1" s="1191"/>
      <c r="H1" s="1191"/>
      <c r="I1" s="1390" t="s">
        <v>376</v>
      </c>
      <c r="J1" s="1390"/>
      <c r="K1" s="1390"/>
      <c r="L1" s="1390"/>
      <c r="M1" s="1390"/>
      <c r="N1" s="1390"/>
      <c r="O1" s="1193"/>
      <c r="P1" s="1194"/>
    </row>
    <row r="2" spans="1:16" ht="6" customHeight="1" x14ac:dyDescent="0.2">
      <c r="A2" s="1237"/>
      <c r="B2" s="1190"/>
      <c r="C2" s="1190"/>
      <c r="D2" s="1190"/>
      <c r="E2" s="1190"/>
      <c r="F2" s="1190"/>
      <c r="G2" s="1190"/>
      <c r="H2" s="1190"/>
      <c r="I2" s="1190"/>
      <c r="J2" s="1190"/>
      <c r="K2" s="1190"/>
      <c r="L2" s="1190"/>
      <c r="M2" s="1190"/>
      <c r="N2" s="1190"/>
      <c r="O2" s="1190"/>
      <c r="P2" s="1194"/>
    </row>
    <row r="3" spans="1:16" ht="13.5" customHeight="1" thickBot="1" x14ac:dyDescent="0.25">
      <c r="A3" s="1237"/>
      <c r="B3" s="1190"/>
      <c r="C3" s="1261"/>
      <c r="D3" s="1190"/>
      <c r="E3" s="1190"/>
      <c r="F3" s="1190"/>
      <c r="G3" s="1199"/>
      <c r="H3" s="1190"/>
      <c r="I3" s="1190"/>
      <c r="J3" s="1190"/>
      <c r="K3" s="1190"/>
      <c r="L3" s="1190"/>
      <c r="M3" s="1391" t="s">
        <v>73</v>
      </c>
      <c r="N3" s="1391"/>
      <c r="O3" s="1190"/>
      <c r="P3" s="1194"/>
    </row>
    <row r="4" spans="1:16" s="1202" customFormat="1" ht="13.5" customHeight="1" thickBot="1" x14ac:dyDescent="0.25">
      <c r="A4" s="1296"/>
      <c r="B4" s="1223"/>
      <c r="C4" s="1392" t="s">
        <v>177</v>
      </c>
      <c r="D4" s="1393"/>
      <c r="E4" s="1393"/>
      <c r="F4" s="1393"/>
      <c r="G4" s="1393"/>
      <c r="H4" s="1393"/>
      <c r="I4" s="1393"/>
      <c r="J4" s="1393"/>
      <c r="K4" s="1393"/>
      <c r="L4" s="1393"/>
      <c r="M4" s="1393"/>
      <c r="N4" s="1394"/>
      <c r="O4" s="1190"/>
      <c r="P4" s="1200"/>
    </row>
    <row r="5" spans="1:16" ht="3.75" customHeight="1" x14ac:dyDescent="0.2">
      <c r="A5" s="1237"/>
      <c r="B5" s="1215"/>
      <c r="C5" s="1395" t="s">
        <v>155</v>
      </c>
      <c r="D5" s="1396"/>
      <c r="E5" s="1204"/>
      <c r="F5" s="1204"/>
      <c r="G5" s="1204"/>
      <c r="H5" s="1204"/>
      <c r="I5" s="1204"/>
      <c r="J5" s="1204"/>
      <c r="K5" s="1261"/>
      <c r="L5" s="1204"/>
      <c r="M5" s="1204"/>
      <c r="N5" s="1204"/>
      <c r="O5" s="1190"/>
      <c r="P5" s="1194"/>
    </row>
    <row r="6" spans="1:16" ht="13.5" customHeight="1" x14ac:dyDescent="0.2">
      <c r="A6" s="1237"/>
      <c r="B6" s="1215"/>
      <c r="C6" s="1397"/>
      <c r="D6" s="1397"/>
      <c r="E6" s="1205" t="s">
        <v>34</v>
      </c>
      <c r="F6" s="1206" t="s">
        <v>34</v>
      </c>
      <c r="G6" s="1205">
        <v>2017</v>
      </c>
      <c r="H6" s="1206" t="s">
        <v>34</v>
      </c>
      <c r="I6" s="1207"/>
      <c r="J6" s="1206" t="s">
        <v>34</v>
      </c>
      <c r="K6" s="1208" t="s">
        <v>34</v>
      </c>
      <c r="L6" s="1209">
        <v>2018</v>
      </c>
      <c r="M6" s="1209" t="s">
        <v>34</v>
      </c>
      <c r="N6" s="1210"/>
      <c r="O6" s="1190"/>
      <c r="P6" s="1194"/>
    </row>
    <row r="7" spans="1:16" x14ac:dyDescent="0.2">
      <c r="A7" s="1237"/>
      <c r="B7" s="1215"/>
      <c r="C7" s="1211"/>
      <c r="D7" s="1211"/>
      <c r="E7" s="1398" t="s">
        <v>656</v>
      </c>
      <c r="F7" s="1398"/>
      <c r="G7" s="1398" t="s">
        <v>657</v>
      </c>
      <c r="H7" s="1398"/>
      <c r="I7" s="1398" t="s">
        <v>658</v>
      </c>
      <c r="J7" s="1398"/>
      <c r="K7" s="1398" t="s">
        <v>659</v>
      </c>
      <c r="L7" s="1398"/>
      <c r="M7" s="1398" t="s">
        <v>656</v>
      </c>
      <c r="N7" s="1398"/>
      <c r="O7" s="1190"/>
      <c r="P7" s="1194"/>
    </row>
    <row r="8" spans="1:16" s="1214" customFormat="1" ht="19.5" customHeight="1" x14ac:dyDescent="0.2">
      <c r="A8" s="1297"/>
      <c r="B8" s="1252"/>
      <c r="C8" s="1388" t="s">
        <v>2</v>
      </c>
      <c r="D8" s="1388"/>
      <c r="E8" s="1389">
        <v>10286.4</v>
      </c>
      <c r="F8" s="1389"/>
      <c r="G8" s="1389">
        <v>10281.6</v>
      </c>
      <c r="H8" s="1389"/>
      <c r="I8" s="1389">
        <v>10278.1</v>
      </c>
      <c r="J8" s="1389"/>
      <c r="K8" s="1389">
        <v>10270.799999999999</v>
      </c>
      <c r="L8" s="1389"/>
      <c r="M8" s="1389">
        <v>10264.299999999999</v>
      </c>
      <c r="N8" s="1389"/>
      <c r="O8" s="1190"/>
      <c r="P8" s="1212"/>
    </row>
    <row r="9" spans="1:16" ht="14.25" customHeight="1" x14ac:dyDescent="0.2">
      <c r="A9" s="1237"/>
      <c r="B9" s="1190"/>
      <c r="C9" s="757" t="s">
        <v>72</v>
      </c>
      <c r="D9" s="1215"/>
      <c r="E9" s="1399">
        <v>4865.5</v>
      </c>
      <c r="F9" s="1399"/>
      <c r="G9" s="1399">
        <v>4862.2</v>
      </c>
      <c r="H9" s="1399"/>
      <c r="I9" s="1399">
        <v>4859.5</v>
      </c>
      <c r="J9" s="1399"/>
      <c r="K9" s="1399">
        <v>4857.3</v>
      </c>
      <c r="L9" s="1399"/>
      <c r="M9" s="1399">
        <v>4853.3</v>
      </c>
      <c r="N9" s="1399"/>
      <c r="O9" s="1216"/>
      <c r="P9" s="1194"/>
    </row>
    <row r="10" spans="1:16" ht="14.25" customHeight="1" x14ac:dyDescent="0.2">
      <c r="A10" s="1237"/>
      <c r="B10" s="1190"/>
      <c r="C10" s="757" t="s">
        <v>71</v>
      </c>
      <c r="D10" s="1215"/>
      <c r="E10" s="1399">
        <v>5420.9</v>
      </c>
      <c r="F10" s="1399"/>
      <c r="G10" s="1399">
        <v>5419.4</v>
      </c>
      <c r="H10" s="1399"/>
      <c r="I10" s="1399">
        <v>5418.7</v>
      </c>
      <c r="J10" s="1399"/>
      <c r="K10" s="1399">
        <v>5413.5</v>
      </c>
      <c r="L10" s="1399"/>
      <c r="M10" s="1399">
        <v>5410.9</v>
      </c>
      <c r="N10" s="1399"/>
      <c r="O10" s="1216"/>
      <c r="P10" s="1194"/>
    </row>
    <row r="11" spans="1:16" ht="18.75" customHeight="1" x14ac:dyDescent="0.2">
      <c r="A11" s="1237"/>
      <c r="B11" s="1190"/>
      <c r="C11" s="757" t="s">
        <v>176</v>
      </c>
      <c r="D11" s="1217"/>
      <c r="E11" s="1399">
        <v>1433.5</v>
      </c>
      <c r="F11" s="1399"/>
      <c r="G11" s="1399">
        <v>1429.1</v>
      </c>
      <c r="H11" s="1399"/>
      <c r="I11" s="1399">
        <v>1426.2</v>
      </c>
      <c r="J11" s="1399"/>
      <c r="K11" s="1399">
        <v>1419.6</v>
      </c>
      <c r="L11" s="1399"/>
      <c r="M11" s="1399">
        <v>1414.1</v>
      </c>
      <c r="N11" s="1399"/>
      <c r="O11" s="1216"/>
      <c r="P11" s="1194"/>
    </row>
    <row r="12" spans="1:16" ht="14.25" customHeight="1" x14ac:dyDescent="0.2">
      <c r="A12" s="1237"/>
      <c r="B12" s="1190"/>
      <c r="C12" s="757" t="s">
        <v>156</v>
      </c>
      <c r="D12" s="1215"/>
      <c r="E12" s="1399">
        <v>1093.3</v>
      </c>
      <c r="F12" s="1399"/>
      <c r="G12" s="1399">
        <v>1091.8</v>
      </c>
      <c r="H12" s="1399"/>
      <c r="I12" s="1399">
        <v>1090.2</v>
      </c>
      <c r="J12" s="1399"/>
      <c r="K12" s="1399">
        <v>1089.7</v>
      </c>
      <c r="L12" s="1399"/>
      <c r="M12" s="1399">
        <v>1088.7</v>
      </c>
      <c r="N12" s="1399"/>
      <c r="O12" s="1216"/>
      <c r="P12" s="1194"/>
    </row>
    <row r="13" spans="1:16" ht="14.25" customHeight="1" x14ac:dyDescent="0.2">
      <c r="A13" s="1237"/>
      <c r="B13" s="1190"/>
      <c r="C13" s="757" t="s">
        <v>157</v>
      </c>
      <c r="D13" s="1215"/>
      <c r="E13" s="1399">
        <v>2682.3</v>
      </c>
      <c r="F13" s="1399"/>
      <c r="G13" s="1399">
        <v>2667.1</v>
      </c>
      <c r="H13" s="1399"/>
      <c r="I13" s="1399">
        <v>2652.3</v>
      </c>
      <c r="J13" s="1399"/>
      <c r="K13" s="1399">
        <v>2642</v>
      </c>
      <c r="L13" s="1399"/>
      <c r="M13" s="1399">
        <v>2628.3</v>
      </c>
      <c r="N13" s="1399"/>
      <c r="O13" s="1216"/>
      <c r="P13" s="1194"/>
    </row>
    <row r="14" spans="1:16" ht="14.25" customHeight="1" x14ac:dyDescent="0.2">
      <c r="A14" s="1237"/>
      <c r="B14" s="1190"/>
      <c r="C14" s="757" t="s">
        <v>158</v>
      </c>
      <c r="D14" s="1215"/>
      <c r="E14" s="1399">
        <v>5077.3999999999996</v>
      </c>
      <c r="F14" s="1399"/>
      <c r="G14" s="1399">
        <v>5093.6000000000004</v>
      </c>
      <c r="H14" s="1399"/>
      <c r="I14" s="1399">
        <v>5109.3999999999996</v>
      </c>
      <c r="J14" s="1399"/>
      <c r="K14" s="1399">
        <v>5119.6000000000004</v>
      </c>
      <c r="L14" s="1399"/>
      <c r="M14" s="1399">
        <v>5133.1000000000004</v>
      </c>
      <c r="N14" s="1399"/>
      <c r="O14" s="1216"/>
      <c r="P14" s="1194"/>
    </row>
    <row r="15" spans="1:16" s="1214" customFormat="1" ht="19.5" customHeight="1" x14ac:dyDescent="0.2">
      <c r="A15" s="1297"/>
      <c r="B15" s="1252"/>
      <c r="C15" s="1388" t="s">
        <v>175</v>
      </c>
      <c r="D15" s="1388"/>
      <c r="E15" s="1389">
        <v>5221.8</v>
      </c>
      <c r="F15" s="1389"/>
      <c r="G15" s="1389">
        <v>5247</v>
      </c>
      <c r="H15" s="1389"/>
      <c r="I15" s="1389">
        <v>5226.8999999999996</v>
      </c>
      <c r="J15" s="1389"/>
      <c r="K15" s="1389">
        <v>5216.8</v>
      </c>
      <c r="L15" s="1389"/>
      <c r="M15" s="1389">
        <v>5226</v>
      </c>
      <c r="N15" s="1389"/>
      <c r="O15" s="1218"/>
      <c r="P15" s="1212"/>
    </row>
    <row r="16" spans="1:16" ht="14.25" customHeight="1" x14ac:dyDescent="0.2">
      <c r="A16" s="1237"/>
      <c r="B16" s="1190"/>
      <c r="C16" s="757" t="s">
        <v>72</v>
      </c>
      <c r="D16" s="1215"/>
      <c r="E16" s="1399">
        <v>2668.1</v>
      </c>
      <c r="F16" s="1399"/>
      <c r="G16" s="1399">
        <v>2678.9</v>
      </c>
      <c r="H16" s="1399"/>
      <c r="I16" s="1399">
        <v>2671.3</v>
      </c>
      <c r="J16" s="1399"/>
      <c r="K16" s="1399">
        <v>2660.7</v>
      </c>
      <c r="L16" s="1399"/>
      <c r="M16" s="1399">
        <v>2653.8</v>
      </c>
      <c r="N16" s="1399"/>
      <c r="O16" s="1216"/>
      <c r="P16" s="1194"/>
    </row>
    <row r="17" spans="1:16" ht="14.25" customHeight="1" x14ac:dyDescent="0.2">
      <c r="A17" s="1237"/>
      <c r="B17" s="1190"/>
      <c r="C17" s="757" t="s">
        <v>71</v>
      </c>
      <c r="D17" s="1215"/>
      <c r="E17" s="1399">
        <v>2553.6999999999998</v>
      </c>
      <c r="F17" s="1399"/>
      <c r="G17" s="1399">
        <v>2568.1</v>
      </c>
      <c r="H17" s="1399"/>
      <c r="I17" s="1399">
        <v>2555.6</v>
      </c>
      <c r="J17" s="1399"/>
      <c r="K17" s="1399">
        <v>2556.1</v>
      </c>
      <c r="L17" s="1399"/>
      <c r="M17" s="1399">
        <v>2572.1</v>
      </c>
      <c r="N17" s="1399"/>
      <c r="O17" s="1216"/>
      <c r="P17" s="1194"/>
    </row>
    <row r="18" spans="1:16" ht="18.75" customHeight="1" x14ac:dyDescent="0.2">
      <c r="A18" s="1237"/>
      <c r="B18" s="1190"/>
      <c r="C18" s="757" t="s">
        <v>156</v>
      </c>
      <c r="D18" s="1215"/>
      <c r="E18" s="1399">
        <v>356.2</v>
      </c>
      <c r="F18" s="1399"/>
      <c r="G18" s="1399">
        <v>384.3</v>
      </c>
      <c r="H18" s="1399"/>
      <c r="I18" s="1399">
        <v>378.9</v>
      </c>
      <c r="J18" s="1399"/>
      <c r="K18" s="1399">
        <v>362.5</v>
      </c>
      <c r="L18" s="1399"/>
      <c r="M18" s="1399">
        <v>356.2</v>
      </c>
      <c r="N18" s="1399"/>
      <c r="O18" s="1216"/>
      <c r="P18" s="1194"/>
    </row>
    <row r="19" spans="1:16" ht="14.25" customHeight="1" x14ac:dyDescent="0.2">
      <c r="A19" s="1237"/>
      <c r="B19" s="1190"/>
      <c r="C19" s="757" t="s">
        <v>157</v>
      </c>
      <c r="D19" s="1215"/>
      <c r="E19" s="1399">
        <v>2451.1999999999998</v>
      </c>
      <c r="F19" s="1399"/>
      <c r="G19" s="1399">
        <v>2435.6999999999998</v>
      </c>
      <c r="H19" s="1399"/>
      <c r="I19" s="1399">
        <v>2423.3000000000002</v>
      </c>
      <c r="J19" s="1399"/>
      <c r="K19" s="1399">
        <v>2419.6</v>
      </c>
      <c r="L19" s="1399"/>
      <c r="M19" s="1399">
        <v>2412.5</v>
      </c>
      <c r="N19" s="1399"/>
      <c r="O19" s="1216"/>
      <c r="P19" s="1194"/>
    </row>
    <row r="20" spans="1:16" ht="14.25" customHeight="1" x14ac:dyDescent="0.2">
      <c r="A20" s="1237"/>
      <c r="B20" s="1190"/>
      <c r="C20" s="757" t="s">
        <v>158</v>
      </c>
      <c r="D20" s="1215"/>
      <c r="E20" s="1399">
        <v>2414.3000000000002</v>
      </c>
      <c r="F20" s="1399"/>
      <c r="G20" s="1399">
        <v>2426.9</v>
      </c>
      <c r="H20" s="1399"/>
      <c r="I20" s="1399">
        <v>2424.8000000000002</v>
      </c>
      <c r="J20" s="1399"/>
      <c r="K20" s="1399">
        <v>2434.6999999999998</v>
      </c>
      <c r="L20" s="1399"/>
      <c r="M20" s="1399">
        <v>2457.3000000000002</v>
      </c>
      <c r="N20" s="1399"/>
      <c r="O20" s="1216"/>
      <c r="P20" s="1194"/>
    </row>
    <row r="21" spans="1:16" s="1221" customFormat="1" ht="19.5" customHeight="1" x14ac:dyDescent="0.2">
      <c r="A21" s="1298"/>
      <c r="B21" s="1299"/>
      <c r="C21" s="1388" t="s">
        <v>523</v>
      </c>
      <c r="D21" s="1388"/>
      <c r="E21" s="1400">
        <v>59</v>
      </c>
      <c r="F21" s="1400"/>
      <c r="G21" s="1400">
        <v>59.3</v>
      </c>
      <c r="H21" s="1400"/>
      <c r="I21" s="1400">
        <v>59</v>
      </c>
      <c r="J21" s="1400"/>
      <c r="K21" s="1400">
        <v>58.9</v>
      </c>
      <c r="L21" s="1400"/>
      <c r="M21" s="1400">
        <v>59</v>
      </c>
      <c r="N21" s="1400"/>
      <c r="O21" s="1220"/>
      <c r="P21" s="1219"/>
    </row>
    <row r="22" spans="1:16" ht="14.25" customHeight="1" x14ac:dyDescent="0.2">
      <c r="A22" s="1237"/>
      <c r="B22" s="1190"/>
      <c r="C22" s="757" t="s">
        <v>72</v>
      </c>
      <c r="D22" s="1215"/>
      <c r="E22" s="1399">
        <v>64.599999999999994</v>
      </c>
      <c r="F22" s="1399"/>
      <c r="G22" s="1399">
        <v>64.900000000000006</v>
      </c>
      <c r="H22" s="1399"/>
      <c r="I22" s="1399">
        <v>64.7</v>
      </c>
      <c r="J22" s="1399"/>
      <c r="K22" s="1399">
        <v>64.400000000000006</v>
      </c>
      <c r="L22" s="1399"/>
      <c r="M22" s="1399">
        <v>64.3</v>
      </c>
      <c r="N22" s="1399"/>
      <c r="O22" s="1216"/>
      <c r="P22" s="1194"/>
    </row>
    <row r="23" spans="1:16" ht="14.25" customHeight="1" x14ac:dyDescent="0.2">
      <c r="A23" s="1237"/>
      <c r="B23" s="1190"/>
      <c r="C23" s="757" t="s">
        <v>71</v>
      </c>
      <c r="D23" s="1215"/>
      <c r="E23" s="1399">
        <v>54.1</v>
      </c>
      <c r="F23" s="1399"/>
      <c r="G23" s="1399">
        <v>54.4</v>
      </c>
      <c r="H23" s="1399"/>
      <c r="I23" s="1399">
        <v>54.1</v>
      </c>
      <c r="J23" s="1399"/>
      <c r="K23" s="1399">
        <v>54.2</v>
      </c>
      <c r="L23" s="1399"/>
      <c r="M23" s="1399">
        <v>54.5</v>
      </c>
      <c r="N23" s="1399"/>
      <c r="O23" s="1216"/>
      <c r="P23" s="1194"/>
    </row>
    <row r="24" spans="1:16" ht="18.75" customHeight="1" x14ac:dyDescent="0.2">
      <c r="A24" s="1237"/>
      <c r="B24" s="1190"/>
      <c r="C24" s="757" t="s">
        <v>171</v>
      </c>
      <c r="D24" s="1215"/>
      <c r="E24" s="1399">
        <v>74.400000000000006</v>
      </c>
      <c r="F24" s="1399"/>
      <c r="G24" s="1399">
        <v>75.099999999999994</v>
      </c>
      <c r="H24" s="1399"/>
      <c r="I24" s="1399">
        <v>75.099999999999994</v>
      </c>
      <c r="J24" s="1399"/>
      <c r="K24" s="1399">
        <v>75</v>
      </c>
      <c r="L24" s="1399"/>
      <c r="M24" s="1399">
        <v>75</v>
      </c>
      <c r="N24" s="1399"/>
      <c r="O24" s="1216"/>
      <c r="P24" s="1194"/>
    </row>
    <row r="25" spans="1:16" ht="14.25" customHeight="1" x14ac:dyDescent="0.2">
      <c r="A25" s="1237"/>
      <c r="B25" s="1190"/>
      <c r="C25" s="757" t="s">
        <v>156</v>
      </c>
      <c r="D25" s="1215"/>
      <c r="E25" s="1399">
        <v>32.6</v>
      </c>
      <c r="F25" s="1399"/>
      <c r="G25" s="1399">
        <v>35.200000000000003</v>
      </c>
      <c r="H25" s="1399"/>
      <c r="I25" s="1399">
        <v>34.799999999999997</v>
      </c>
      <c r="J25" s="1399"/>
      <c r="K25" s="1399">
        <v>33.299999999999997</v>
      </c>
      <c r="L25" s="1399"/>
      <c r="M25" s="1399">
        <v>32.700000000000003</v>
      </c>
      <c r="N25" s="1399"/>
      <c r="O25" s="1216"/>
      <c r="P25" s="1194"/>
    </row>
    <row r="26" spans="1:16" ht="14.25" customHeight="1" x14ac:dyDescent="0.2">
      <c r="A26" s="1237"/>
      <c r="B26" s="1190"/>
      <c r="C26" s="757" t="s">
        <v>157</v>
      </c>
      <c r="D26" s="1190"/>
      <c r="E26" s="1401">
        <v>91.4</v>
      </c>
      <c r="F26" s="1401"/>
      <c r="G26" s="1401">
        <v>91.3</v>
      </c>
      <c r="H26" s="1401"/>
      <c r="I26" s="1401">
        <v>91.4</v>
      </c>
      <c r="J26" s="1401"/>
      <c r="K26" s="1401">
        <v>91.6</v>
      </c>
      <c r="L26" s="1401"/>
      <c r="M26" s="1401">
        <v>91.8</v>
      </c>
      <c r="N26" s="1401"/>
      <c r="O26" s="1216"/>
      <c r="P26" s="1194"/>
    </row>
    <row r="27" spans="1:16" ht="14.25" customHeight="1" x14ac:dyDescent="0.2">
      <c r="A27" s="1237"/>
      <c r="B27" s="1190"/>
      <c r="C27" s="757" t="s">
        <v>158</v>
      </c>
      <c r="D27" s="1190"/>
      <c r="E27" s="1401">
        <v>47.6</v>
      </c>
      <c r="F27" s="1401"/>
      <c r="G27" s="1401">
        <v>47.6</v>
      </c>
      <c r="H27" s="1401"/>
      <c r="I27" s="1401">
        <v>47.5</v>
      </c>
      <c r="J27" s="1401"/>
      <c r="K27" s="1401">
        <v>47.6</v>
      </c>
      <c r="L27" s="1401"/>
      <c r="M27" s="1401">
        <v>47.9</v>
      </c>
      <c r="N27" s="1401"/>
      <c r="O27" s="1216"/>
      <c r="P27" s="1194"/>
    </row>
    <row r="28" spans="1:16" ht="13.5" customHeight="1" x14ac:dyDescent="0.2">
      <c r="A28" s="1237"/>
      <c r="B28" s="1190"/>
      <c r="C28" s="758" t="s">
        <v>174</v>
      </c>
      <c r="D28" s="1190"/>
      <c r="E28" s="759"/>
      <c r="F28" s="759"/>
      <c r="G28" s="759"/>
      <c r="H28" s="759"/>
      <c r="I28" s="759"/>
      <c r="J28" s="759"/>
      <c r="K28" s="759"/>
      <c r="L28" s="759"/>
      <c r="M28" s="759"/>
      <c r="N28" s="759"/>
      <c r="O28" s="1216"/>
      <c r="P28" s="1194"/>
    </row>
    <row r="29" spans="1:16" s="1227" customFormat="1" ht="12.75" customHeight="1" thickBot="1" x14ac:dyDescent="0.25">
      <c r="A29" s="1300"/>
      <c r="B29" s="1259"/>
      <c r="C29" s="763"/>
      <c r="D29" s="761"/>
      <c r="E29" s="1232"/>
      <c r="F29" s="1232"/>
      <c r="G29" s="1232"/>
      <c r="H29" s="1232"/>
      <c r="I29" s="1232"/>
      <c r="J29" s="1232"/>
      <c r="K29" s="1232"/>
      <c r="L29" s="1232"/>
      <c r="M29" s="1391"/>
      <c r="N29" s="1391"/>
      <c r="O29" s="1226"/>
      <c r="P29" s="1224"/>
    </row>
    <row r="30" spans="1:16" s="1227" customFormat="1" ht="13.5" customHeight="1" thickBot="1" x14ac:dyDescent="0.25">
      <c r="A30" s="1300"/>
      <c r="B30" s="1259"/>
      <c r="C30" s="1403" t="s">
        <v>524</v>
      </c>
      <c r="D30" s="1404"/>
      <c r="E30" s="1404"/>
      <c r="F30" s="1404"/>
      <c r="G30" s="1404"/>
      <c r="H30" s="1404"/>
      <c r="I30" s="1404"/>
      <c r="J30" s="1404"/>
      <c r="K30" s="1404"/>
      <c r="L30" s="1404"/>
      <c r="M30" s="1404"/>
      <c r="N30" s="1405"/>
      <c r="O30" s="1226"/>
      <c r="P30" s="1224"/>
    </row>
    <row r="31" spans="1:16" s="1227" customFormat="1" ht="3.75" customHeight="1" x14ac:dyDescent="0.2">
      <c r="A31" s="1300"/>
      <c r="B31" s="1259"/>
      <c r="C31" s="1395" t="s">
        <v>159</v>
      </c>
      <c r="D31" s="1396"/>
      <c r="E31" s="1223"/>
      <c r="F31" s="1223"/>
      <c r="G31" s="1223"/>
      <c r="H31" s="1223"/>
      <c r="I31" s="1223"/>
      <c r="J31" s="1223"/>
      <c r="K31" s="1223"/>
      <c r="L31" s="1223"/>
      <c r="M31" s="1223"/>
      <c r="N31" s="1223"/>
      <c r="O31" s="1226"/>
      <c r="P31" s="1224"/>
    </row>
    <row r="32" spans="1:16" ht="13.5" customHeight="1" x14ac:dyDescent="0.2">
      <c r="A32" s="1237"/>
      <c r="B32" s="1215"/>
      <c r="C32" s="1397"/>
      <c r="D32" s="1397"/>
      <c r="E32" s="1205" t="s">
        <v>34</v>
      </c>
      <c r="F32" s="1206" t="s">
        <v>34</v>
      </c>
      <c r="G32" s="1205">
        <v>2017</v>
      </c>
      <c r="H32" s="1206" t="s">
        <v>34</v>
      </c>
      <c r="I32" s="1207"/>
      <c r="J32" s="1206" t="s">
        <v>34</v>
      </c>
      <c r="K32" s="1208" t="s">
        <v>34</v>
      </c>
      <c r="L32" s="1209">
        <v>2018</v>
      </c>
      <c r="M32" s="1209" t="s">
        <v>34</v>
      </c>
      <c r="N32" s="1210"/>
      <c r="O32" s="1190"/>
      <c r="P32" s="1194"/>
    </row>
    <row r="33" spans="1:16" s="1227" customFormat="1" ht="12.75" customHeight="1" x14ac:dyDescent="0.2">
      <c r="A33" s="1300"/>
      <c r="B33" s="1259"/>
      <c r="C33" s="1211"/>
      <c r="D33" s="1211"/>
      <c r="E33" s="1398" t="str">
        <f>+E7</f>
        <v>2.º trimestre</v>
      </c>
      <c r="F33" s="1398"/>
      <c r="G33" s="1398" t="str">
        <f>+G7</f>
        <v>3.º trimestre</v>
      </c>
      <c r="H33" s="1398"/>
      <c r="I33" s="1398" t="str">
        <f>+I7</f>
        <v>4.º trimestre</v>
      </c>
      <c r="J33" s="1398"/>
      <c r="K33" s="1398" t="str">
        <f>+K7</f>
        <v>1.º trimestre</v>
      </c>
      <c r="L33" s="1398"/>
      <c r="M33" s="1398" t="str">
        <f>+M7</f>
        <v>2.º trimestre</v>
      </c>
      <c r="N33" s="1398"/>
      <c r="O33" s="1226"/>
      <c r="P33" s="1224"/>
    </row>
    <row r="34" spans="1:16" s="1227" customFormat="1" ht="12.75" customHeight="1" x14ac:dyDescent="0.2">
      <c r="A34" s="1300"/>
      <c r="B34" s="1259"/>
      <c r="C34" s="1211"/>
      <c r="D34" s="1211"/>
      <c r="E34" s="1301" t="s">
        <v>160</v>
      </c>
      <c r="F34" s="1301" t="s">
        <v>106</v>
      </c>
      <c r="G34" s="1301" t="s">
        <v>160</v>
      </c>
      <c r="H34" s="1301" t="s">
        <v>106</v>
      </c>
      <c r="I34" s="1302" t="s">
        <v>160</v>
      </c>
      <c r="J34" s="1302" t="s">
        <v>106</v>
      </c>
      <c r="K34" s="1302" t="s">
        <v>160</v>
      </c>
      <c r="L34" s="1302" t="s">
        <v>106</v>
      </c>
      <c r="M34" s="1302" t="s">
        <v>160</v>
      </c>
      <c r="N34" s="1302" t="s">
        <v>106</v>
      </c>
      <c r="O34" s="1226"/>
      <c r="P34" s="1224"/>
    </row>
    <row r="35" spans="1:16" s="1227" customFormat="1" ht="17.25" customHeight="1" x14ac:dyDescent="0.2">
      <c r="A35" s="1300"/>
      <c r="B35" s="1259"/>
      <c r="C35" s="1388" t="s">
        <v>2</v>
      </c>
      <c r="D35" s="1388"/>
      <c r="E35" s="1303">
        <v>10286.4</v>
      </c>
      <c r="F35" s="1253">
        <f>+E35/E35*100</f>
        <v>100</v>
      </c>
      <c r="G35" s="1303">
        <v>10281.6</v>
      </c>
      <c r="H35" s="1253">
        <f>+G35/G35*100</f>
        <v>100</v>
      </c>
      <c r="I35" s="1303">
        <v>10278.1</v>
      </c>
      <c r="J35" s="1253">
        <f>+I35/I35*100</f>
        <v>100</v>
      </c>
      <c r="K35" s="1303">
        <v>10270.799999999999</v>
      </c>
      <c r="L35" s="1253">
        <f>+K35/K35*100</f>
        <v>100</v>
      </c>
      <c r="M35" s="1253">
        <v>10264.299999999999</v>
      </c>
      <c r="N35" s="1253">
        <f>+M35/M35*100</f>
        <v>100</v>
      </c>
      <c r="O35" s="1226"/>
      <c r="P35" s="1224"/>
    </row>
    <row r="36" spans="1:16" s="1227" customFormat="1" ht="14.25" customHeight="1" x14ac:dyDescent="0.2">
      <c r="A36" s="1300"/>
      <c r="B36" s="1259"/>
      <c r="C36" s="1276"/>
      <c r="D36" s="761" t="s">
        <v>72</v>
      </c>
      <c r="E36" s="1304">
        <v>4865.5</v>
      </c>
      <c r="F36" s="1255">
        <f>+E36/E35*100</f>
        <v>47.300318867631049</v>
      </c>
      <c r="G36" s="1304">
        <v>4862.2</v>
      </c>
      <c r="H36" s="1255">
        <f>+G36/G35*100</f>
        <v>47.290305010893242</v>
      </c>
      <c r="I36" s="1304">
        <v>4859.5</v>
      </c>
      <c r="J36" s="1255">
        <f>+I36/I35*100</f>
        <v>47.280139325361695</v>
      </c>
      <c r="K36" s="1304">
        <v>4857.3</v>
      </c>
      <c r="L36" s="1255">
        <f>+K36/K35*100</f>
        <v>47.292323869610939</v>
      </c>
      <c r="M36" s="1255">
        <v>4853.3</v>
      </c>
      <c r="N36" s="1255">
        <f>+M36/M35*100</f>
        <v>47.283302319690584</v>
      </c>
      <c r="O36" s="1226"/>
      <c r="P36" s="1224"/>
    </row>
    <row r="37" spans="1:16" s="1227" customFormat="1" ht="14.25" customHeight="1" x14ac:dyDescent="0.2">
      <c r="A37" s="1300"/>
      <c r="B37" s="1259"/>
      <c r="C37" s="760"/>
      <c r="D37" s="761" t="s">
        <v>71</v>
      </c>
      <c r="E37" s="1304">
        <v>5420.9</v>
      </c>
      <c r="F37" s="1255">
        <f>+E37/E35*100</f>
        <v>52.699681132368944</v>
      </c>
      <c r="G37" s="1304">
        <v>5419.4</v>
      </c>
      <c r="H37" s="1255">
        <f>+G37/G35*100</f>
        <v>52.709694989106751</v>
      </c>
      <c r="I37" s="1304">
        <v>5418.7</v>
      </c>
      <c r="J37" s="1255">
        <f>+I37/I35*100</f>
        <v>52.720833617108219</v>
      </c>
      <c r="K37" s="1304">
        <v>5413.5</v>
      </c>
      <c r="L37" s="1255">
        <f>+K37/K35*100</f>
        <v>52.707676130389068</v>
      </c>
      <c r="M37" s="1255">
        <v>5410.9</v>
      </c>
      <c r="N37" s="1255">
        <f>+M37/M35*100</f>
        <v>52.715723429751662</v>
      </c>
      <c r="O37" s="1226"/>
      <c r="P37" s="1224"/>
    </row>
    <row r="38" spans="1:16" s="1227" customFormat="1" ht="17.25" customHeight="1" x14ac:dyDescent="0.2">
      <c r="A38" s="1300"/>
      <c r="B38" s="1259"/>
      <c r="C38" s="763" t="s">
        <v>176</v>
      </c>
      <c r="D38" s="760"/>
      <c r="E38" s="1305">
        <v>1433.5</v>
      </c>
      <c r="F38" s="1254">
        <f>+E38/$M$35*100</f>
        <v>13.965881745467302</v>
      </c>
      <c r="G38" s="1305">
        <v>1429.1</v>
      </c>
      <c r="H38" s="1254">
        <f>+G38/$M$35*100</f>
        <v>13.923014720925927</v>
      </c>
      <c r="I38" s="1305">
        <v>1426.2</v>
      </c>
      <c r="J38" s="1254">
        <f>+I38/$M$35*100</f>
        <v>13.894761454750935</v>
      </c>
      <c r="K38" s="1305">
        <v>1419.6</v>
      </c>
      <c r="L38" s="1254">
        <f>+K38/$M$35*100</f>
        <v>13.830460917938876</v>
      </c>
      <c r="M38" s="1254">
        <v>1414.1</v>
      </c>
      <c r="N38" s="1254">
        <f>+M38/$M$35*100</f>
        <v>13.776877137262161</v>
      </c>
      <c r="O38" s="1226"/>
      <c r="P38" s="1224"/>
    </row>
    <row r="39" spans="1:16" s="1227" customFormat="1" ht="14.25" customHeight="1" x14ac:dyDescent="0.2">
      <c r="A39" s="1300"/>
      <c r="B39" s="1259"/>
      <c r="C39" s="763"/>
      <c r="D39" s="761" t="s">
        <v>72</v>
      </c>
      <c r="E39" s="1304">
        <v>733.7</v>
      </c>
      <c r="F39" s="1255">
        <f>+E39/E38*100</f>
        <v>51.18242064876177</v>
      </c>
      <c r="G39" s="1304">
        <v>731.4</v>
      </c>
      <c r="H39" s="1255">
        <f>+G39/G38*100</f>
        <v>51.179063746413831</v>
      </c>
      <c r="I39" s="1304">
        <v>729.8</v>
      </c>
      <c r="J39" s="1255">
        <f>+I39/I38*100</f>
        <v>51.170943766652641</v>
      </c>
      <c r="K39" s="1304">
        <v>726</v>
      </c>
      <c r="L39" s="1255">
        <f>+K39/K38*100</f>
        <v>51.141166525781912</v>
      </c>
      <c r="M39" s="1255">
        <v>723.1</v>
      </c>
      <c r="N39" s="1255">
        <f>+M39/M38*100</f>
        <v>51.134997524927513</v>
      </c>
      <c r="O39" s="1226"/>
      <c r="P39" s="1224"/>
    </row>
    <row r="40" spans="1:16" s="1227" customFormat="1" ht="14.25" customHeight="1" x14ac:dyDescent="0.2">
      <c r="A40" s="1300"/>
      <c r="B40" s="1259"/>
      <c r="C40" s="763"/>
      <c r="D40" s="761" t="s">
        <v>71</v>
      </c>
      <c r="E40" s="1304">
        <v>699.8</v>
      </c>
      <c r="F40" s="1255">
        <f>+E40/E38*100</f>
        <v>48.81757935123823</v>
      </c>
      <c r="G40" s="1304">
        <v>697.7</v>
      </c>
      <c r="H40" s="1255">
        <f>+G40/G38*100</f>
        <v>48.820936253586176</v>
      </c>
      <c r="I40" s="1304">
        <v>696.4</v>
      </c>
      <c r="J40" s="1255">
        <f>+I40/I38*100</f>
        <v>48.829056233347352</v>
      </c>
      <c r="K40" s="1304">
        <v>693.6</v>
      </c>
      <c r="L40" s="1255">
        <f>+K40/K38*100</f>
        <v>48.858833474218095</v>
      </c>
      <c r="M40" s="1255">
        <v>691</v>
      </c>
      <c r="N40" s="1255">
        <f>+M40/M38*100</f>
        <v>48.865002475072487</v>
      </c>
      <c r="O40" s="1226"/>
      <c r="P40" s="1224"/>
    </row>
    <row r="41" spans="1:16" s="1227" customFormat="1" ht="17.25" customHeight="1" x14ac:dyDescent="0.2">
      <c r="A41" s="1300"/>
      <c r="B41" s="1259"/>
      <c r="C41" s="763" t="s">
        <v>156</v>
      </c>
      <c r="D41" s="760"/>
      <c r="E41" s="1305">
        <v>1093.3</v>
      </c>
      <c r="F41" s="1254">
        <f>+E41/$M$35*100</f>
        <v>10.651481347973071</v>
      </c>
      <c r="G41" s="1305">
        <v>1091.8</v>
      </c>
      <c r="H41" s="1254">
        <f>+G41/$M$35*100</f>
        <v>10.636867589606695</v>
      </c>
      <c r="I41" s="1305">
        <v>1090.2</v>
      </c>
      <c r="J41" s="1254">
        <f>+I41/$M$35*100</f>
        <v>10.621279580682561</v>
      </c>
      <c r="K41" s="1305">
        <v>1089.7</v>
      </c>
      <c r="L41" s="1254">
        <f>+K41/$M$35*100</f>
        <v>10.616408327893769</v>
      </c>
      <c r="M41" s="1254">
        <v>1088.7</v>
      </c>
      <c r="N41" s="1254">
        <f>+M41/$M$35*100</f>
        <v>10.606665822316184</v>
      </c>
      <c r="O41" s="1226"/>
      <c r="P41" s="1224"/>
    </row>
    <row r="42" spans="1:16" s="1227" customFormat="1" ht="14.25" customHeight="1" x14ac:dyDescent="0.2">
      <c r="A42" s="1300"/>
      <c r="B42" s="1259"/>
      <c r="C42" s="763"/>
      <c r="D42" s="761" t="s">
        <v>72</v>
      </c>
      <c r="E42" s="1304">
        <v>555.6</v>
      </c>
      <c r="F42" s="1255">
        <f>+E42/E41*100</f>
        <v>50.81862251897924</v>
      </c>
      <c r="G42" s="1304">
        <v>555.1</v>
      </c>
      <c r="H42" s="1255">
        <f>+G42/G41*100</f>
        <v>50.842645173108636</v>
      </c>
      <c r="I42" s="1304">
        <v>554.6</v>
      </c>
      <c r="J42" s="1255">
        <f>+I42/I41*100</f>
        <v>50.871399743166393</v>
      </c>
      <c r="K42" s="1304">
        <v>555.29999999999995</v>
      </c>
      <c r="L42" s="1255">
        <f>+K42/K41*100</f>
        <v>50.958979535652006</v>
      </c>
      <c r="M42" s="1255">
        <v>555</v>
      </c>
      <c r="N42" s="1255">
        <f>+M42/M41*100</f>
        <v>50.978230917608158</v>
      </c>
      <c r="O42" s="1226"/>
      <c r="P42" s="1224"/>
    </row>
    <row r="43" spans="1:16" s="1227" customFormat="1" ht="14.25" customHeight="1" x14ac:dyDescent="0.2">
      <c r="A43" s="1300"/>
      <c r="B43" s="1259"/>
      <c r="C43" s="763"/>
      <c r="D43" s="761" t="s">
        <v>71</v>
      </c>
      <c r="E43" s="1304">
        <v>537.70000000000005</v>
      </c>
      <c r="F43" s="1255">
        <f>+E43/E41*100</f>
        <v>49.181377481020775</v>
      </c>
      <c r="G43" s="1304">
        <v>536.70000000000005</v>
      </c>
      <c r="H43" s="1255">
        <f>+G43/G41*100</f>
        <v>49.157354826891378</v>
      </c>
      <c r="I43" s="1304">
        <v>535.6</v>
      </c>
      <c r="J43" s="1255">
        <f>+I43/I41*100</f>
        <v>49.128600256833607</v>
      </c>
      <c r="K43" s="1304">
        <v>534.29999999999995</v>
      </c>
      <c r="L43" s="1255">
        <f>+K43/K41*100</f>
        <v>49.031843626686239</v>
      </c>
      <c r="M43" s="1255">
        <v>533.70000000000005</v>
      </c>
      <c r="N43" s="1255">
        <f>+M43/M41*100</f>
        <v>49.021769082391849</v>
      </c>
      <c r="O43" s="1226"/>
      <c r="P43" s="1224"/>
    </row>
    <row r="44" spans="1:16" s="1227" customFormat="1" ht="17.25" customHeight="1" x14ac:dyDescent="0.2">
      <c r="A44" s="1300"/>
      <c r="B44" s="1259"/>
      <c r="C44" s="763" t="s">
        <v>525</v>
      </c>
      <c r="D44" s="760"/>
      <c r="E44" s="1305">
        <v>1152.7</v>
      </c>
      <c r="F44" s="1254">
        <f>+E44/$M$35*100</f>
        <v>11.230186179281588</v>
      </c>
      <c r="G44" s="1305">
        <v>1145</v>
      </c>
      <c r="H44" s="1254">
        <f>+G44/$M$35*100</f>
        <v>11.155168886334188</v>
      </c>
      <c r="I44" s="1305">
        <v>1137.2</v>
      </c>
      <c r="J44" s="1254">
        <f>+I44/$M$35*100</f>
        <v>11.079177342829031</v>
      </c>
      <c r="K44" s="1305">
        <v>1132.5999999999999</v>
      </c>
      <c r="L44" s="1254">
        <f>+K44/$M$35*100</f>
        <v>11.03436181717214</v>
      </c>
      <c r="M44" s="1254">
        <v>1127.0999999999999</v>
      </c>
      <c r="N44" s="1254">
        <f>+M44/$M$35*100</f>
        <v>10.980778036495426</v>
      </c>
      <c r="O44" s="1226"/>
      <c r="P44" s="1224"/>
    </row>
    <row r="45" spans="1:16" s="1227" customFormat="1" ht="14.25" customHeight="1" x14ac:dyDescent="0.2">
      <c r="A45" s="1300"/>
      <c r="B45" s="1259"/>
      <c r="C45" s="763"/>
      <c r="D45" s="761" t="s">
        <v>72</v>
      </c>
      <c r="E45" s="1304">
        <v>568.70000000000005</v>
      </c>
      <c r="F45" s="1255">
        <f>+E45/E44*100</f>
        <v>49.33634076516006</v>
      </c>
      <c r="G45" s="1304">
        <v>565.20000000000005</v>
      </c>
      <c r="H45" s="1255">
        <f>+G45/G44*100</f>
        <v>49.362445414847166</v>
      </c>
      <c r="I45" s="1304">
        <v>561.6</v>
      </c>
      <c r="J45" s="1255">
        <f>+I45/I44*100</f>
        <v>49.384453042560679</v>
      </c>
      <c r="K45" s="1304">
        <v>560.4</v>
      </c>
      <c r="L45" s="1255">
        <f>+K45/K44*100</f>
        <v>49.479074695391141</v>
      </c>
      <c r="M45" s="1255">
        <v>557.9</v>
      </c>
      <c r="N45" s="1255">
        <f>+M45/M44*100</f>
        <v>49.498713512554346</v>
      </c>
      <c r="O45" s="1226"/>
      <c r="P45" s="1224"/>
    </row>
    <row r="46" spans="1:16" s="1227" customFormat="1" ht="14.25" customHeight="1" x14ac:dyDescent="0.2">
      <c r="A46" s="1300"/>
      <c r="B46" s="1259"/>
      <c r="C46" s="763"/>
      <c r="D46" s="761" t="s">
        <v>71</v>
      </c>
      <c r="E46" s="1304">
        <v>584</v>
      </c>
      <c r="F46" s="1255">
        <f>+E46/E44*100</f>
        <v>50.66365923483994</v>
      </c>
      <c r="G46" s="1304">
        <v>579.79999999999995</v>
      </c>
      <c r="H46" s="1255">
        <f>+G46/G44*100</f>
        <v>50.637554585152834</v>
      </c>
      <c r="I46" s="1304">
        <v>575.6</v>
      </c>
      <c r="J46" s="1255">
        <f>+I46/I44*100</f>
        <v>50.615546957439328</v>
      </c>
      <c r="K46" s="1304">
        <v>572.20000000000005</v>
      </c>
      <c r="L46" s="1255">
        <f>+K46/K44*100</f>
        <v>50.52092530460888</v>
      </c>
      <c r="M46" s="1255">
        <v>569.29999999999995</v>
      </c>
      <c r="N46" s="1255">
        <f>+M46/M44*100</f>
        <v>50.510158814657082</v>
      </c>
      <c r="O46" s="1226"/>
      <c r="P46" s="1224"/>
    </row>
    <row r="47" spans="1:16" s="1227" customFormat="1" ht="17.25" customHeight="1" x14ac:dyDescent="0.2">
      <c r="A47" s="1300"/>
      <c r="B47" s="1259"/>
      <c r="C47" s="763" t="s">
        <v>526</v>
      </c>
      <c r="D47" s="760"/>
      <c r="E47" s="1305">
        <v>1529.5</v>
      </c>
      <c r="F47" s="1254">
        <f>+E47/$M$35*100</f>
        <v>14.901162280915406</v>
      </c>
      <c r="G47" s="1305">
        <v>1522.2</v>
      </c>
      <c r="H47" s="1254">
        <f>+G47/$M$35*100</f>
        <v>14.830041990199042</v>
      </c>
      <c r="I47" s="1305">
        <v>1515</v>
      </c>
      <c r="J47" s="1254">
        <f>+I47/$M$35*100</f>
        <v>14.759895950040432</v>
      </c>
      <c r="K47" s="1305">
        <v>1509.4</v>
      </c>
      <c r="L47" s="1254">
        <f>+K47/$M$35*100</f>
        <v>14.705337918805961</v>
      </c>
      <c r="M47" s="1254">
        <v>1501.2</v>
      </c>
      <c r="N47" s="1254">
        <f>+M47/$M$35*100</f>
        <v>14.625449373069769</v>
      </c>
      <c r="O47" s="1226"/>
      <c r="P47" s="1224"/>
    </row>
    <row r="48" spans="1:16" s="1227" customFormat="1" ht="14.25" customHeight="1" x14ac:dyDescent="0.2">
      <c r="A48" s="1300"/>
      <c r="B48" s="1259"/>
      <c r="C48" s="763"/>
      <c r="D48" s="761" t="s">
        <v>72</v>
      </c>
      <c r="E48" s="1304">
        <v>730.6</v>
      </c>
      <c r="F48" s="1255">
        <f>+E48/E47*100</f>
        <v>47.767244197450147</v>
      </c>
      <c r="G48" s="1304">
        <v>726.8</v>
      </c>
      <c r="H48" s="1255">
        <f>+G48/G47*100</f>
        <v>47.746682433320196</v>
      </c>
      <c r="I48" s="1304">
        <v>723.1</v>
      </c>
      <c r="J48" s="1255">
        <f>+I48/I47*100</f>
        <v>47.729372937293732</v>
      </c>
      <c r="K48" s="1304">
        <v>721.2</v>
      </c>
      <c r="L48" s="1255">
        <f>+K48/K47*100</f>
        <v>47.780575062938915</v>
      </c>
      <c r="M48" s="1255">
        <v>717.3</v>
      </c>
      <c r="N48" s="1255">
        <f>+M48/M47*100</f>
        <v>47.781774580335728</v>
      </c>
      <c r="O48" s="1226"/>
      <c r="P48" s="1224"/>
    </row>
    <row r="49" spans="1:16" s="1227" customFormat="1" ht="14.25" customHeight="1" x14ac:dyDescent="0.2">
      <c r="A49" s="1300"/>
      <c r="B49" s="1259"/>
      <c r="C49" s="763"/>
      <c r="D49" s="761" t="s">
        <v>71</v>
      </c>
      <c r="E49" s="1304">
        <v>798.9</v>
      </c>
      <c r="F49" s="1255">
        <f>+E49/E47*100</f>
        <v>52.232755802549846</v>
      </c>
      <c r="G49" s="1304">
        <v>795.4</v>
      </c>
      <c r="H49" s="1255">
        <f>+G49/G47*100</f>
        <v>52.253317566679804</v>
      </c>
      <c r="I49" s="1304">
        <v>791.9</v>
      </c>
      <c r="J49" s="1255">
        <f>+I49/I47*100</f>
        <v>52.270627062706268</v>
      </c>
      <c r="K49" s="1304">
        <v>788.2</v>
      </c>
      <c r="L49" s="1255">
        <f>+K49/K47*100</f>
        <v>52.219424937061085</v>
      </c>
      <c r="M49" s="1255">
        <v>783.9</v>
      </c>
      <c r="N49" s="1255">
        <f>+M49/M47*100</f>
        <v>52.218225419664265</v>
      </c>
      <c r="O49" s="1226"/>
      <c r="P49" s="1224"/>
    </row>
    <row r="50" spans="1:16" s="1227" customFormat="1" ht="17.25" customHeight="1" x14ac:dyDescent="0.2">
      <c r="A50" s="1300"/>
      <c r="B50" s="1259"/>
      <c r="C50" s="763" t="s">
        <v>527</v>
      </c>
      <c r="D50" s="760"/>
      <c r="E50" s="1305">
        <v>2889.6</v>
      </c>
      <c r="F50" s="1254">
        <f>+E50/$M$35*100</f>
        <v>28.151944116988009</v>
      </c>
      <c r="G50" s="1305">
        <v>2894.3</v>
      </c>
      <c r="H50" s="1254">
        <f>+G50/$M$35*100</f>
        <v>28.19773389320266</v>
      </c>
      <c r="I50" s="1305">
        <v>2899.1</v>
      </c>
      <c r="J50" s="1254">
        <f>+I50/$M$35*100</f>
        <v>28.244497919975061</v>
      </c>
      <c r="K50" s="1305">
        <v>2904.7</v>
      </c>
      <c r="L50" s="1254">
        <f>+K50/$M$35*100</f>
        <v>28.299055951209535</v>
      </c>
      <c r="M50" s="1254">
        <v>2910.1</v>
      </c>
      <c r="N50" s="1254">
        <f>+M50/$M$35*100</f>
        <v>28.351665481328492</v>
      </c>
      <c r="O50" s="1226"/>
      <c r="P50" s="1224"/>
    </row>
    <row r="51" spans="1:16" s="1227" customFormat="1" ht="14.25" customHeight="1" x14ac:dyDescent="0.2">
      <c r="A51" s="1300"/>
      <c r="B51" s="1259"/>
      <c r="C51" s="763"/>
      <c r="D51" s="761" t="s">
        <v>72</v>
      </c>
      <c r="E51" s="1304">
        <v>1364.3</v>
      </c>
      <c r="F51" s="1255">
        <f>+E51/E50*100</f>
        <v>47.214147286821706</v>
      </c>
      <c r="G51" s="1304">
        <v>1366.1</v>
      </c>
      <c r="H51" s="1255">
        <f>+G51/G50*100</f>
        <v>47.19966831358186</v>
      </c>
      <c r="I51" s="1304">
        <v>1367.8</v>
      </c>
      <c r="J51" s="1255">
        <f>+I51/I50*100</f>
        <v>47.180159359801316</v>
      </c>
      <c r="K51" s="1304">
        <v>1370.1</v>
      </c>
      <c r="L51" s="1255">
        <f>+K51/K50*100</f>
        <v>47.168382276999345</v>
      </c>
      <c r="M51" s="1255">
        <v>1372.1</v>
      </c>
      <c r="N51" s="1255">
        <f>+M51/M50*100</f>
        <v>47.149582488574275</v>
      </c>
      <c r="O51" s="1226"/>
      <c r="P51" s="1224"/>
    </row>
    <row r="52" spans="1:16" s="1227" customFormat="1" ht="14.25" customHeight="1" x14ac:dyDescent="0.2">
      <c r="A52" s="1300"/>
      <c r="B52" s="1259"/>
      <c r="C52" s="763"/>
      <c r="D52" s="761" t="s">
        <v>71</v>
      </c>
      <c r="E52" s="1304">
        <v>1525.3</v>
      </c>
      <c r="F52" s="1255">
        <f>+E52/E50*100</f>
        <v>52.785852713178294</v>
      </c>
      <c r="G52" s="1304">
        <v>1528.2</v>
      </c>
      <c r="H52" s="1255">
        <f>+G52/G50*100</f>
        <v>52.800331686418133</v>
      </c>
      <c r="I52" s="1304">
        <v>1531.3</v>
      </c>
      <c r="J52" s="1255">
        <f>+I52/I50*100</f>
        <v>52.819840640198677</v>
      </c>
      <c r="K52" s="1304">
        <v>1534.6</v>
      </c>
      <c r="L52" s="1255">
        <f>+K52/K50*100</f>
        <v>52.831617723000655</v>
      </c>
      <c r="M52" s="1255">
        <v>1538</v>
      </c>
      <c r="N52" s="1255">
        <f>+M52/M50*100</f>
        <v>52.850417511425732</v>
      </c>
      <c r="O52" s="1226"/>
      <c r="P52" s="1224"/>
    </row>
    <row r="53" spans="1:16" s="1227" customFormat="1" ht="17.25" customHeight="1" x14ac:dyDescent="0.2">
      <c r="A53" s="1300"/>
      <c r="B53" s="1259"/>
      <c r="C53" s="763" t="s">
        <v>518</v>
      </c>
      <c r="D53" s="760"/>
      <c r="E53" s="1305">
        <v>2187.8000000000002</v>
      </c>
      <c r="F53" s="1254">
        <f>+E53/$M$35*100</f>
        <v>21.314653702639248</v>
      </c>
      <c r="G53" s="1305">
        <v>2199.3000000000002</v>
      </c>
      <c r="H53" s="1254">
        <f>+G53/$M$35*100</f>
        <v>21.426692516781472</v>
      </c>
      <c r="I53" s="1305">
        <v>2210.3000000000002</v>
      </c>
      <c r="J53" s="1254">
        <f>+I53/$M$35*100</f>
        <v>21.533860078134897</v>
      </c>
      <c r="K53" s="1305">
        <v>2214.9</v>
      </c>
      <c r="L53" s="1254">
        <f>+K53/$M$35*100</f>
        <v>21.578675603791787</v>
      </c>
      <c r="M53" s="1254">
        <v>2223</v>
      </c>
      <c r="N53" s="1254">
        <f>+M53/$M$35*100</f>
        <v>21.657589898970219</v>
      </c>
      <c r="O53" s="1226"/>
      <c r="P53" s="1224"/>
    </row>
    <row r="54" spans="1:16" s="1227" customFormat="1" ht="14.25" customHeight="1" x14ac:dyDescent="0.2">
      <c r="A54" s="1300"/>
      <c r="B54" s="1259"/>
      <c r="C54" s="763"/>
      <c r="D54" s="761" t="s">
        <v>72</v>
      </c>
      <c r="E54" s="1304">
        <v>912.6</v>
      </c>
      <c r="F54" s="1255">
        <f>+E54/E53*100</f>
        <v>41.713136484139319</v>
      </c>
      <c r="G54" s="1304">
        <v>917.7</v>
      </c>
      <c r="H54" s="1255">
        <f>+G54/G53*100</f>
        <v>41.72691310871641</v>
      </c>
      <c r="I54" s="1304">
        <v>922.5</v>
      </c>
      <c r="J54" s="1255">
        <f>+I54/I53*100</f>
        <v>41.736415871148708</v>
      </c>
      <c r="K54" s="1304">
        <v>924.3</v>
      </c>
      <c r="L54" s="1255">
        <f>+K54/K53*100</f>
        <v>41.731003657049975</v>
      </c>
      <c r="M54" s="1255">
        <v>928</v>
      </c>
      <c r="N54" s="1255">
        <f>+M54/M53*100</f>
        <v>41.74538911381017</v>
      </c>
      <c r="O54" s="1226"/>
      <c r="P54" s="1224"/>
    </row>
    <row r="55" spans="1:16" s="1227" customFormat="1" ht="14.25" customHeight="1" x14ac:dyDescent="0.2">
      <c r="A55" s="1300"/>
      <c r="B55" s="1259"/>
      <c r="C55" s="763"/>
      <c r="D55" s="761" t="s">
        <v>71</v>
      </c>
      <c r="E55" s="1304">
        <v>1275.2</v>
      </c>
      <c r="F55" s="1255">
        <f>+E55/E53*100</f>
        <v>58.286863515860674</v>
      </c>
      <c r="G55" s="1304">
        <v>1281.5999999999999</v>
      </c>
      <c r="H55" s="1255">
        <f>+G55/G53*100</f>
        <v>58.273086891283576</v>
      </c>
      <c r="I55" s="1304">
        <v>1287.8</v>
      </c>
      <c r="J55" s="1255">
        <f>+I55/I53*100</f>
        <v>58.263584128851278</v>
      </c>
      <c r="K55" s="1304">
        <v>1290.5999999999999</v>
      </c>
      <c r="L55" s="1255">
        <f>+K55/K53*100</f>
        <v>58.268996342950018</v>
      </c>
      <c r="M55" s="1255">
        <v>1295</v>
      </c>
      <c r="N55" s="1255">
        <f>+M55/M53*100</f>
        <v>58.25461088618983</v>
      </c>
      <c r="O55" s="1226"/>
      <c r="P55" s="1224"/>
    </row>
    <row r="56" spans="1:16" s="832" customFormat="1" ht="13.5" customHeight="1" x14ac:dyDescent="0.2">
      <c r="A56" s="847"/>
      <c r="B56" s="848"/>
      <c r="C56" s="849" t="s">
        <v>496</v>
      </c>
      <c r="D56" s="850"/>
      <c r="E56" s="851"/>
      <c r="F56" s="1228"/>
      <c r="G56" s="851"/>
      <c r="H56" s="1228"/>
      <c r="I56" s="851"/>
      <c r="J56" s="1228"/>
      <c r="K56" s="851"/>
      <c r="L56" s="1228"/>
      <c r="M56" s="851"/>
      <c r="N56" s="1228"/>
      <c r="O56" s="852"/>
      <c r="P56" s="843"/>
    </row>
    <row r="57" spans="1:16" ht="13.5" customHeight="1" x14ac:dyDescent="0.2">
      <c r="A57" s="1237"/>
      <c r="B57" s="1306"/>
      <c r="C57" s="1229" t="s">
        <v>398</v>
      </c>
      <c r="D57" s="1211"/>
      <c r="E57" s="1261"/>
      <c r="F57" s="1307" t="s">
        <v>88</v>
      </c>
      <c r="G57" s="1231"/>
      <c r="H57" s="1231"/>
      <c r="I57" s="1232"/>
      <c r="J57" s="1231"/>
      <c r="K57" s="1231"/>
      <c r="L57" s="1231"/>
      <c r="M57" s="1231"/>
      <c r="N57" s="1231"/>
      <c r="O57" s="1216"/>
      <c r="P57" s="1194"/>
    </row>
    <row r="58" spans="1:16" ht="13.5" customHeight="1" x14ac:dyDescent="0.2">
      <c r="A58" s="1194"/>
      <c r="B58" s="965">
        <v>6</v>
      </c>
      <c r="C58" s="1402">
        <v>43313</v>
      </c>
      <c r="D58" s="1402"/>
      <c r="E58" s="1215"/>
      <c r="F58" s="1215"/>
      <c r="G58" s="1215"/>
      <c r="H58" s="1215"/>
      <c r="I58" s="1215"/>
      <c r="J58" s="1215"/>
      <c r="K58" s="1215"/>
      <c r="L58" s="1215"/>
      <c r="M58" s="1215"/>
      <c r="N58" s="1215"/>
      <c r="O58" s="1215"/>
      <c r="P58" s="1215"/>
    </row>
  </sheetData>
  <mergeCells count="122">
    <mergeCell ref="C35:D35"/>
    <mergeCell ref="C58:D58"/>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33:N33">
    <cfRule type="cellIs" dxfId="2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5"/>
  <sheetViews>
    <sheetView zoomScaleNormal="100" workbookViewId="0"/>
  </sheetViews>
  <sheetFormatPr defaultRowHeight="12.75" x14ac:dyDescent="0.2"/>
  <cols>
    <col min="1" max="1" width="1" style="1195" customWidth="1"/>
    <col min="2" max="2" width="2.5703125" style="1195" customWidth="1"/>
    <col min="3" max="3" width="1" style="1195" customWidth="1"/>
    <col min="4" max="4" width="34" style="1195" customWidth="1"/>
    <col min="5" max="5" width="7.42578125" style="1195" customWidth="1"/>
    <col min="6" max="6" width="4.85546875" style="1195" customWidth="1"/>
    <col min="7" max="7" width="7.42578125" style="1195" customWidth="1"/>
    <col min="8" max="8" width="4.85546875" style="1195" customWidth="1"/>
    <col min="9" max="9" width="7.42578125" style="1195" customWidth="1"/>
    <col min="10" max="10" width="4.85546875" style="1195" customWidth="1"/>
    <col min="11" max="11" width="7.42578125" style="1195" customWidth="1"/>
    <col min="12" max="12" width="4.85546875" style="1195" customWidth="1"/>
    <col min="13" max="13" width="7.42578125" style="1195" customWidth="1"/>
    <col min="14" max="14" width="4.85546875" style="1195" customWidth="1"/>
    <col min="15" max="15" width="2.5703125" style="1195" customWidth="1"/>
    <col min="16" max="16" width="1" style="1195" customWidth="1"/>
    <col min="17" max="16384" width="9.140625" style="1195"/>
  </cols>
  <sheetData>
    <row r="1" spans="1:16" ht="13.5" customHeight="1" x14ac:dyDescent="0.2">
      <c r="A1" s="1194"/>
      <c r="B1" s="1308"/>
      <c r="C1" s="1407" t="s">
        <v>319</v>
      </c>
      <c r="D1" s="1407"/>
      <c r="E1" s="1191"/>
      <c r="F1" s="1191"/>
      <c r="G1" s="1191"/>
      <c r="H1" s="1191"/>
      <c r="I1" s="1191"/>
      <c r="J1" s="1191"/>
      <c r="K1" s="1191"/>
      <c r="L1" s="1191"/>
      <c r="M1" s="1309"/>
      <c r="N1" s="1191"/>
      <c r="O1" s="1191"/>
      <c r="P1" s="1194"/>
    </row>
    <row r="2" spans="1:16" ht="9.75" customHeight="1" x14ac:dyDescent="0.2">
      <c r="A2" s="1194"/>
      <c r="B2" s="1233"/>
      <c r="C2" s="1234"/>
      <c r="D2" s="1233"/>
      <c r="E2" s="1235"/>
      <c r="F2" s="1235"/>
      <c r="G2" s="1235"/>
      <c r="H2" s="1235"/>
      <c r="I2" s="1196"/>
      <c r="J2" s="1196"/>
      <c r="K2" s="1196"/>
      <c r="L2" s="1196"/>
      <c r="M2" s="1196"/>
      <c r="N2" s="1196"/>
      <c r="O2" s="1236"/>
      <c r="P2" s="1194"/>
    </row>
    <row r="3" spans="1:16" ht="9" customHeight="1" thickBot="1" x14ac:dyDescent="0.25">
      <c r="A3" s="1194"/>
      <c r="B3" s="1190"/>
      <c r="C3" s="1222"/>
      <c r="D3" s="1190"/>
      <c r="E3" s="1190"/>
      <c r="F3" s="1190"/>
      <c r="G3" s="1190"/>
      <c r="H3" s="1190"/>
      <c r="I3" s="1190"/>
      <c r="J3" s="1190"/>
      <c r="K3" s="1190"/>
      <c r="L3" s="1190"/>
      <c r="M3" s="1391" t="s">
        <v>73</v>
      </c>
      <c r="N3" s="1391"/>
      <c r="O3" s="1237"/>
      <c r="P3" s="1194"/>
    </row>
    <row r="4" spans="1:16" s="1202" customFormat="1" ht="13.5" customHeight="1" thickBot="1" x14ac:dyDescent="0.25">
      <c r="A4" s="1200"/>
      <c r="B4" s="1223"/>
      <c r="C4" s="1392" t="s">
        <v>161</v>
      </c>
      <c r="D4" s="1393"/>
      <c r="E4" s="1393"/>
      <c r="F4" s="1393"/>
      <c r="G4" s="1393"/>
      <c r="H4" s="1393"/>
      <c r="I4" s="1393"/>
      <c r="J4" s="1393"/>
      <c r="K4" s="1393"/>
      <c r="L4" s="1393"/>
      <c r="M4" s="1393"/>
      <c r="N4" s="1394"/>
      <c r="O4" s="1237"/>
      <c r="P4" s="1200"/>
    </row>
    <row r="5" spans="1:16" ht="3.75" customHeight="1" x14ac:dyDescent="0.2">
      <c r="A5" s="1194"/>
      <c r="B5" s="1190"/>
      <c r="C5" s="1408" t="s">
        <v>155</v>
      </c>
      <c r="D5" s="1409"/>
      <c r="E5" s="1190"/>
      <c r="F5" s="1238"/>
      <c r="G5" s="1238"/>
      <c r="H5" s="1238"/>
      <c r="I5" s="1238"/>
      <c r="J5" s="1238"/>
      <c r="K5" s="1190"/>
      <c r="L5" s="1238"/>
      <c r="M5" s="1238"/>
      <c r="N5" s="1238"/>
      <c r="O5" s="1237"/>
      <c r="P5" s="1194"/>
    </row>
    <row r="6" spans="1:16" ht="12.75" customHeight="1" x14ac:dyDescent="0.2">
      <c r="A6" s="1194"/>
      <c r="B6" s="1190"/>
      <c r="C6" s="1409"/>
      <c r="D6" s="1409"/>
      <c r="E6" s="1205" t="s">
        <v>34</v>
      </c>
      <c r="F6" s="1206" t="s">
        <v>34</v>
      </c>
      <c r="G6" s="1205">
        <v>2017</v>
      </c>
      <c r="H6" s="1206" t="s">
        <v>34</v>
      </c>
      <c r="I6" s="1207"/>
      <c r="J6" s="1206" t="s">
        <v>34</v>
      </c>
      <c r="K6" s="1208" t="s">
        <v>34</v>
      </c>
      <c r="L6" s="1209">
        <v>2018</v>
      </c>
      <c r="M6" s="1209" t="s">
        <v>34</v>
      </c>
      <c r="N6" s="1210"/>
      <c r="O6" s="1237"/>
      <c r="P6" s="1194"/>
    </row>
    <row r="7" spans="1:16" x14ac:dyDescent="0.2">
      <c r="A7" s="1194"/>
      <c r="B7" s="1190"/>
      <c r="C7" s="1239"/>
      <c r="D7" s="1239"/>
      <c r="E7" s="1398" t="str">
        <f>+'6populacao1'!E7</f>
        <v>2.º trimestre</v>
      </c>
      <c r="F7" s="1398"/>
      <c r="G7" s="1398" t="str">
        <f>+'6populacao1'!G7</f>
        <v>3.º trimestre</v>
      </c>
      <c r="H7" s="1398"/>
      <c r="I7" s="1398" t="str">
        <f>+'6populacao1'!I7</f>
        <v>4.º trimestre</v>
      </c>
      <c r="J7" s="1398"/>
      <c r="K7" s="1398" t="str">
        <f>+'6populacao1'!K7</f>
        <v>1.º trimestre</v>
      </c>
      <c r="L7" s="1398"/>
      <c r="M7" s="1398" t="str">
        <f>+'6populacao1'!M7</f>
        <v>2.º trimestre</v>
      </c>
      <c r="N7" s="1398"/>
      <c r="O7" s="1240"/>
      <c r="P7" s="1194"/>
    </row>
    <row r="8" spans="1:16" s="1214" customFormat="1" ht="16.5" customHeight="1" x14ac:dyDescent="0.2">
      <c r="A8" s="1212"/>
      <c r="B8" s="1241"/>
      <c r="C8" s="1388" t="s">
        <v>13</v>
      </c>
      <c r="D8" s="1388"/>
      <c r="E8" s="1406">
        <v>4760.3999999999996</v>
      </c>
      <c r="F8" s="1406"/>
      <c r="G8" s="1406">
        <v>4803</v>
      </c>
      <c r="H8" s="1406"/>
      <c r="I8" s="1406">
        <v>4804.8999999999996</v>
      </c>
      <c r="J8" s="1406"/>
      <c r="K8" s="1406">
        <v>4806.7</v>
      </c>
      <c r="L8" s="1406"/>
      <c r="M8" s="1389">
        <v>4874.1000000000004</v>
      </c>
      <c r="N8" s="1389"/>
      <c r="O8" s="1242"/>
      <c r="P8" s="1212"/>
    </row>
    <row r="9" spans="1:16" ht="12" customHeight="1" x14ac:dyDescent="0.2">
      <c r="A9" s="1194"/>
      <c r="B9" s="1243"/>
      <c r="C9" s="757" t="s">
        <v>72</v>
      </c>
      <c r="D9" s="1215"/>
      <c r="E9" s="1410">
        <v>2443.8000000000002</v>
      </c>
      <c r="F9" s="1410"/>
      <c r="G9" s="1410">
        <v>2471.6999999999998</v>
      </c>
      <c r="H9" s="1410"/>
      <c r="I9" s="1410">
        <v>2464.8000000000002</v>
      </c>
      <c r="J9" s="1410"/>
      <c r="K9" s="1410">
        <v>2457.3000000000002</v>
      </c>
      <c r="L9" s="1410"/>
      <c r="M9" s="1411">
        <v>2484.1999999999998</v>
      </c>
      <c r="N9" s="1411"/>
      <c r="O9" s="1240"/>
      <c r="P9" s="1194"/>
    </row>
    <row r="10" spans="1:16" ht="12" customHeight="1" x14ac:dyDescent="0.2">
      <c r="A10" s="1194"/>
      <c r="B10" s="1243"/>
      <c r="C10" s="757" t="s">
        <v>71</v>
      </c>
      <c r="D10" s="1215"/>
      <c r="E10" s="1410">
        <v>2316.6</v>
      </c>
      <c r="F10" s="1410"/>
      <c r="G10" s="1410">
        <v>2331.3000000000002</v>
      </c>
      <c r="H10" s="1410"/>
      <c r="I10" s="1410">
        <v>2340.1999999999998</v>
      </c>
      <c r="J10" s="1410"/>
      <c r="K10" s="1410">
        <v>2349.4</v>
      </c>
      <c r="L10" s="1410"/>
      <c r="M10" s="1411">
        <v>2389.9</v>
      </c>
      <c r="N10" s="1411"/>
      <c r="O10" s="1240"/>
      <c r="P10" s="1194"/>
    </row>
    <row r="11" spans="1:16" ht="17.25" customHeight="1" x14ac:dyDescent="0.2">
      <c r="A11" s="1194"/>
      <c r="B11" s="1243"/>
      <c r="C11" s="757" t="s">
        <v>156</v>
      </c>
      <c r="D11" s="1215"/>
      <c r="E11" s="1410">
        <v>275.39999999999998</v>
      </c>
      <c r="F11" s="1410"/>
      <c r="G11" s="1410">
        <v>291.2</v>
      </c>
      <c r="H11" s="1410"/>
      <c r="I11" s="1410">
        <v>290</v>
      </c>
      <c r="J11" s="1410"/>
      <c r="K11" s="1410">
        <v>283.3</v>
      </c>
      <c r="L11" s="1410"/>
      <c r="M11" s="1411">
        <v>287</v>
      </c>
      <c r="N11" s="1411"/>
      <c r="O11" s="1240"/>
      <c r="P11" s="1194"/>
    </row>
    <row r="12" spans="1:16" ht="12" customHeight="1" x14ac:dyDescent="0.2">
      <c r="A12" s="1194"/>
      <c r="B12" s="1243"/>
      <c r="C12" s="757" t="s">
        <v>157</v>
      </c>
      <c r="D12" s="1215"/>
      <c r="E12" s="1412">
        <v>2241.9</v>
      </c>
      <c r="F12" s="1412"/>
      <c r="G12" s="1412">
        <v>2248.1</v>
      </c>
      <c r="H12" s="1412"/>
      <c r="I12" s="1412">
        <v>2247.8000000000002</v>
      </c>
      <c r="J12" s="1412"/>
      <c r="K12" s="1412">
        <v>2238.8000000000002</v>
      </c>
      <c r="L12" s="1412"/>
      <c r="M12" s="1399">
        <v>2256</v>
      </c>
      <c r="N12" s="1399"/>
      <c r="O12" s="1240"/>
      <c r="P12" s="1194"/>
    </row>
    <row r="13" spans="1:16" ht="12" customHeight="1" x14ac:dyDescent="0.2">
      <c r="A13" s="1194"/>
      <c r="B13" s="1243"/>
      <c r="C13" s="757" t="s">
        <v>158</v>
      </c>
      <c r="D13" s="1215"/>
      <c r="E13" s="1412">
        <v>2243.1</v>
      </c>
      <c r="F13" s="1412"/>
      <c r="G13" s="1412">
        <v>2263.8000000000002</v>
      </c>
      <c r="H13" s="1412"/>
      <c r="I13" s="1412">
        <v>2267.1</v>
      </c>
      <c r="J13" s="1412"/>
      <c r="K13" s="1412">
        <v>2284.6</v>
      </c>
      <c r="L13" s="1412"/>
      <c r="M13" s="1399">
        <v>2331.1</v>
      </c>
      <c r="N13" s="1399"/>
      <c r="O13" s="1240"/>
      <c r="P13" s="1194"/>
    </row>
    <row r="14" spans="1:16" ht="17.25" customHeight="1" x14ac:dyDescent="0.2">
      <c r="A14" s="1194"/>
      <c r="B14" s="1243"/>
      <c r="C14" s="757" t="s">
        <v>377</v>
      </c>
      <c r="D14" s="1215"/>
      <c r="E14" s="1410">
        <v>331.9</v>
      </c>
      <c r="F14" s="1410"/>
      <c r="G14" s="1410">
        <v>304.5</v>
      </c>
      <c r="H14" s="1410"/>
      <c r="I14" s="1410">
        <v>280.39999999999998</v>
      </c>
      <c r="J14" s="1410"/>
      <c r="K14" s="1410">
        <v>285</v>
      </c>
      <c r="L14" s="1410"/>
      <c r="M14" s="1411">
        <v>315.10000000000002</v>
      </c>
      <c r="N14" s="1411"/>
      <c r="O14" s="1240"/>
      <c r="P14" s="1194"/>
    </row>
    <row r="15" spans="1:16" ht="12" customHeight="1" x14ac:dyDescent="0.2">
      <c r="A15" s="1194"/>
      <c r="B15" s="1243"/>
      <c r="C15" s="757" t="s">
        <v>162</v>
      </c>
      <c r="D15" s="1215"/>
      <c r="E15" s="1412">
        <v>1164.5</v>
      </c>
      <c r="F15" s="1412"/>
      <c r="G15" s="1412">
        <v>1181</v>
      </c>
      <c r="H15" s="1412"/>
      <c r="I15" s="1412">
        <v>1228.5999999999999</v>
      </c>
      <c r="J15" s="1412"/>
      <c r="K15" s="1412">
        <v>1191.5</v>
      </c>
      <c r="L15" s="1412"/>
      <c r="M15" s="1399">
        <v>1208.0999999999999</v>
      </c>
      <c r="N15" s="1399"/>
      <c r="O15" s="1240"/>
      <c r="P15" s="1194"/>
    </row>
    <row r="16" spans="1:16" ht="12" customHeight="1" x14ac:dyDescent="0.2">
      <c r="A16" s="1194"/>
      <c r="B16" s="1243"/>
      <c r="C16" s="757" t="s">
        <v>163</v>
      </c>
      <c r="D16" s="1215"/>
      <c r="E16" s="1412">
        <v>3264</v>
      </c>
      <c r="F16" s="1412"/>
      <c r="G16" s="1412">
        <v>3317.5</v>
      </c>
      <c r="H16" s="1412"/>
      <c r="I16" s="1412">
        <v>3296</v>
      </c>
      <c r="J16" s="1412"/>
      <c r="K16" s="1412">
        <v>3330.2</v>
      </c>
      <c r="L16" s="1412"/>
      <c r="M16" s="1399">
        <v>3350.9</v>
      </c>
      <c r="N16" s="1399"/>
      <c r="O16" s="1240"/>
      <c r="P16" s="1194"/>
    </row>
    <row r="17" spans="1:16" s="1247" customFormat="1" ht="17.25" customHeight="1" x14ac:dyDescent="0.2">
      <c r="A17" s="1244"/>
      <c r="B17" s="1245"/>
      <c r="C17" s="757" t="s">
        <v>164</v>
      </c>
      <c r="D17" s="1215"/>
      <c r="E17" s="1412">
        <v>4205.6000000000004</v>
      </c>
      <c r="F17" s="1412"/>
      <c r="G17" s="1412">
        <v>4295</v>
      </c>
      <c r="H17" s="1412"/>
      <c r="I17" s="1412">
        <v>4273.2</v>
      </c>
      <c r="J17" s="1412"/>
      <c r="K17" s="1412">
        <v>4289.8</v>
      </c>
      <c r="L17" s="1412"/>
      <c r="M17" s="1399">
        <v>4366.8</v>
      </c>
      <c r="N17" s="1399"/>
      <c r="O17" s="1246"/>
      <c r="P17" s="1244"/>
    </row>
    <row r="18" spans="1:16" s="1247" customFormat="1" ht="12" customHeight="1" x14ac:dyDescent="0.2">
      <c r="A18" s="1244"/>
      <c r="B18" s="1245"/>
      <c r="C18" s="757" t="s">
        <v>165</v>
      </c>
      <c r="D18" s="1215"/>
      <c r="E18" s="1412">
        <v>554.79999999999995</v>
      </c>
      <c r="F18" s="1412"/>
      <c r="G18" s="1412">
        <v>508</v>
      </c>
      <c r="H18" s="1412"/>
      <c r="I18" s="1412">
        <v>531.70000000000005</v>
      </c>
      <c r="J18" s="1412"/>
      <c r="K18" s="1412">
        <v>516.9</v>
      </c>
      <c r="L18" s="1412"/>
      <c r="M18" s="1399">
        <v>507.3</v>
      </c>
      <c r="N18" s="1399"/>
      <c r="O18" s="1246"/>
      <c r="P18" s="1244"/>
    </row>
    <row r="19" spans="1:16" ht="17.25" customHeight="1" x14ac:dyDescent="0.2">
      <c r="A19" s="1194"/>
      <c r="B19" s="1243"/>
      <c r="C19" s="757" t="s">
        <v>166</v>
      </c>
      <c r="D19" s="1215"/>
      <c r="E19" s="1412">
        <v>3931.5</v>
      </c>
      <c r="F19" s="1412"/>
      <c r="G19" s="1412">
        <v>3998.8</v>
      </c>
      <c r="H19" s="1412"/>
      <c r="I19" s="1412">
        <v>4011.7</v>
      </c>
      <c r="J19" s="1412"/>
      <c r="K19" s="1412">
        <v>4011.2</v>
      </c>
      <c r="L19" s="1412"/>
      <c r="M19" s="1399">
        <v>4065</v>
      </c>
      <c r="N19" s="1399"/>
      <c r="O19" s="1240"/>
      <c r="P19" s="1194"/>
    </row>
    <row r="20" spans="1:16" ht="12" customHeight="1" x14ac:dyDescent="0.2">
      <c r="A20" s="1194"/>
      <c r="B20" s="1243"/>
      <c r="C20" s="1248"/>
      <c r="D20" s="1292" t="s">
        <v>167</v>
      </c>
      <c r="E20" s="1412">
        <v>3062.5</v>
      </c>
      <c r="F20" s="1412"/>
      <c r="G20" s="1412">
        <v>3099.9</v>
      </c>
      <c r="H20" s="1412"/>
      <c r="I20" s="1412">
        <v>3123</v>
      </c>
      <c r="J20" s="1412"/>
      <c r="K20" s="1412">
        <v>3141.1</v>
      </c>
      <c r="L20" s="1412"/>
      <c r="M20" s="1399">
        <v>3167.5</v>
      </c>
      <c r="N20" s="1399"/>
      <c r="O20" s="1240"/>
      <c r="P20" s="1194"/>
    </row>
    <row r="21" spans="1:16" ht="12" customHeight="1" x14ac:dyDescent="0.2">
      <c r="A21" s="1194"/>
      <c r="B21" s="1243"/>
      <c r="C21" s="1248"/>
      <c r="D21" s="1292" t="s">
        <v>168</v>
      </c>
      <c r="E21" s="1412">
        <v>727.9</v>
      </c>
      <c r="F21" s="1412"/>
      <c r="G21" s="1412">
        <v>763</v>
      </c>
      <c r="H21" s="1412"/>
      <c r="I21" s="1412">
        <v>742.4</v>
      </c>
      <c r="J21" s="1412"/>
      <c r="K21" s="1412">
        <v>729.9</v>
      </c>
      <c r="L21" s="1412"/>
      <c r="M21" s="1399">
        <v>755.5</v>
      </c>
      <c r="N21" s="1399"/>
      <c r="O21" s="1240"/>
      <c r="P21" s="1194"/>
    </row>
    <row r="22" spans="1:16" ht="12" customHeight="1" x14ac:dyDescent="0.2">
      <c r="A22" s="1194"/>
      <c r="B22" s="1243"/>
      <c r="C22" s="1248"/>
      <c r="D22" s="1292" t="s">
        <v>129</v>
      </c>
      <c r="E22" s="1412">
        <v>141.1</v>
      </c>
      <c r="F22" s="1412"/>
      <c r="G22" s="1412">
        <v>135.9</v>
      </c>
      <c r="H22" s="1412"/>
      <c r="I22" s="1412">
        <v>146.30000000000001</v>
      </c>
      <c r="J22" s="1412"/>
      <c r="K22" s="1412">
        <v>140.19999999999999</v>
      </c>
      <c r="L22" s="1412"/>
      <c r="M22" s="1399">
        <v>142</v>
      </c>
      <c r="N22" s="1399"/>
      <c r="O22" s="1240"/>
      <c r="P22" s="1194"/>
    </row>
    <row r="23" spans="1:16" ht="12" customHeight="1" x14ac:dyDescent="0.2">
      <c r="A23" s="1194"/>
      <c r="B23" s="1243"/>
      <c r="C23" s="757" t="s">
        <v>169</v>
      </c>
      <c r="D23" s="1215"/>
      <c r="E23" s="1412">
        <v>806.2</v>
      </c>
      <c r="F23" s="1412"/>
      <c r="G23" s="1412">
        <v>782.8</v>
      </c>
      <c r="H23" s="1412"/>
      <c r="I23" s="1412">
        <v>772.1</v>
      </c>
      <c r="J23" s="1412"/>
      <c r="K23" s="1412">
        <v>774</v>
      </c>
      <c r="L23" s="1412"/>
      <c r="M23" s="1399">
        <v>790.6</v>
      </c>
      <c r="N23" s="1399"/>
      <c r="O23" s="1240"/>
      <c r="P23" s="1194"/>
    </row>
    <row r="24" spans="1:16" ht="12" customHeight="1" x14ac:dyDescent="0.2">
      <c r="A24" s="1194"/>
      <c r="B24" s="1243"/>
      <c r="C24" s="757" t="s">
        <v>129</v>
      </c>
      <c r="D24" s="1215"/>
      <c r="E24" s="1412">
        <v>22.7</v>
      </c>
      <c r="F24" s="1412"/>
      <c r="G24" s="1412">
        <v>21.4</v>
      </c>
      <c r="H24" s="1412"/>
      <c r="I24" s="1412">
        <v>21.1</v>
      </c>
      <c r="J24" s="1412"/>
      <c r="K24" s="1412">
        <v>21.5</v>
      </c>
      <c r="L24" s="1412"/>
      <c r="M24" s="1399">
        <v>18.5</v>
      </c>
      <c r="N24" s="1399"/>
      <c r="O24" s="1240"/>
      <c r="P24" s="1194"/>
    </row>
    <row r="25" spans="1:16" ht="17.25" customHeight="1" x14ac:dyDescent="0.2">
      <c r="A25" s="1194"/>
      <c r="B25" s="1243"/>
      <c r="C25" s="762" t="s">
        <v>170</v>
      </c>
      <c r="D25" s="762"/>
      <c r="E25" s="1417"/>
      <c r="F25" s="1417"/>
      <c r="G25" s="1417"/>
      <c r="H25" s="1417"/>
      <c r="I25" s="1417"/>
      <c r="J25" s="1417"/>
      <c r="K25" s="1417"/>
      <c r="L25" s="1417"/>
      <c r="M25" s="1418"/>
      <c r="N25" s="1418"/>
      <c r="O25" s="1240"/>
      <c r="P25" s="1194"/>
    </row>
    <row r="26" spans="1:16" s="1227" customFormat="1" ht="14.25" customHeight="1" x14ac:dyDescent="0.2">
      <c r="A26" s="1224"/>
      <c r="B26" s="1413" t="s">
        <v>171</v>
      </c>
      <c r="C26" s="1413"/>
      <c r="D26" s="1413"/>
      <c r="E26" s="1414">
        <v>67.599999999999994</v>
      </c>
      <c r="F26" s="1414"/>
      <c r="G26" s="1414">
        <v>68.5</v>
      </c>
      <c r="H26" s="1414"/>
      <c r="I26" s="1414">
        <v>68.900000000000006</v>
      </c>
      <c r="J26" s="1414"/>
      <c r="K26" s="1414">
        <v>68.900000000000006</v>
      </c>
      <c r="L26" s="1414"/>
      <c r="M26" s="1415">
        <v>69.8</v>
      </c>
      <c r="N26" s="1415"/>
      <c r="O26" s="1249"/>
      <c r="P26" s="1224"/>
    </row>
    <row r="27" spans="1:16" ht="12" customHeight="1" x14ac:dyDescent="0.2">
      <c r="A27" s="1194"/>
      <c r="B27" s="1243"/>
      <c r="C27" s="760"/>
      <c r="D27" s="1292" t="s">
        <v>72</v>
      </c>
      <c r="E27" s="1416">
        <v>70.8</v>
      </c>
      <c r="F27" s="1416"/>
      <c r="G27" s="1416">
        <v>72</v>
      </c>
      <c r="H27" s="1416"/>
      <c r="I27" s="1416">
        <v>72.2</v>
      </c>
      <c r="J27" s="1416"/>
      <c r="K27" s="1416">
        <v>71.900000000000006</v>
      </c>
      <c r="L27" s="1416"/>
      <c r="M27" s="1401">
        <v>72.599999999999994</v>
      </c>
      <c r="N27" s="1401"/>
      <c r="O27" s="1240"/>
      <c r="P27" s="1194"/>
    </row>
    <row r="28" spans="1:16" ht="12" customHeight="1" x14ac:dyDescent="0.2">
      <c r="A28" s="1194"/>
      <c r="B28" s="1243"/>
      <c r="C28" s="760"/>
      <c r="D28" s="1292" t="s">
        <v>71</v>
      </c>
      <c r="E28" s="1416">
        <v>64.5</v>
      </c>
      <c r="F28" s="1416"/>
      <c r="G28" s="1416">
        <v>65.3</v>
      </c>
      <c r="H28" s="1416"/>
      <c r="I28" s="1416">
        <v>65.8</v>
      </c>
      <c r="J28" s="1416"/>
      <c r="K28" s="1416">
        <v>66.099999999999994</v>
      </c>
      <c r="L28" s="1416"/>
      <c r="M28" s="1401">
        <v>67.099999999999994</v>
      </c>
      <c r="N28" s="1401"/>
      <c r="O28" s="1240"/>
      <c r="P28" s="1194"/>
    </row>
    <row r="29" spans="1:16" s="1227" customFormat="1" ht="14.25" customHeight="1" x14ac:dyDescent="0.2">
      <c r="A29" s="1224"/>
      <c r="B29" s="1413" t="s">
        <v>156</v>
      </c>
      <c r="C29" s="1413"/>
      <c r="D29" s="1413"/>
      <c r="E29" s="1414">
        <v>25.2</v>
      </c>
      <c r="F29" s="1414"/>
      <c r="G29" s="1414">
        <v>26.7</v>
      </c>
      <c r="H29" s="1414"/>
      <c r="I29" s="1414">
        <v>26.6</v>
      </c>
      <c r="J29" s="1414"/>
      <c r="K29" s="1414">
        <v>26</v>
      </c>
      <c r="L29" s="1414"/>
      <c r="M29" s="1415">
        <v>26.4</v>
      </c>
      <c r="N29" s="1415"/>
      <c r="O29" s="1249"/>
      <c r="P29" s="1224"/>
    </row>
    <row r="30" spans="1:16" ht="12" customHeight="1" x14ac:dyDescent="0.2">
      <c r="A30" s="1194"/>
      <c r="B30" s="1243"/>
      <c r="C30" s="760"/>
      <c r="D30" s="1292" t="s">
        <v>72</v>
      </c>
      <c r="E30" s="1416">
        <v>26.4</v>
      </c>
      <c r="F30" s="1416"/>
      <c r="G30" s="1416">
        <v>28.6</v>
      </c>
      <c r="H30" s="1416"/>
      <c r="I30" s="1416">
        <v>28.5</v>
      </c>
      <c r="J30" s="1416"/>
      <c r="K30" s="1416">
        <v>27.3</v>
      </c>
      <c r="L30" s="1416"/>
      <c r="M30" s="1401">
        <v>28.8</v>
      </c>
      <c r="N30" s="1401"/>
      <c r="O30" s="1240"/>
      <c r="P30" s="1194"/>
    </row>
    <row r="31" spans="1:16" ht="12" customHeight="1" x14ac:dyDescent="0.2">
      <c r="A31" s="1194"/>
      <c r="B31" s="1243"/>
      <c r="C31" s="760"/>
      <c r="D31" s="1292" t="s">
        <v>71</v>
      </c>
      <c r="E31" s="1416">
        <v>23.9</v>
      </c>
      <c r="F31" s="1416"/>
      <c r="G31" s="1416">
        <v>24.6</v>
      </c>
      <c r="H31" s="1416"/>
      <c r="I31" s="1416">
        <v>24.6</v>
      </c>
      <c r="J31" s="1416"/>
      <c r="K31" s="1416">
        <v>24.6</v>
      </c>
      <c r="L31" s="1416"/>
      <c r="M31" s="1401">
        <v>23.8</v>
      </c>
      <c r="N31" s="1401"/>
      <c r="O31" s="1240"/>
      <c r="P31" s="1194"/>
    </row>
    <row r="32" spans="1:16" s="1227" customFormat="1" ht="14.25" customHeight="1" x14ac:dyDescent="0.2">
      <c r="A32" s="1224"/>
      <c r="B32" s="1413" t="s">
        <v>172</v>
      </c>
      <c r="C32" s="1413"/>
      <c r="D32" s="1413"/>
      <c r="E32" s="1414">
        <v>56.1</v>
      </c>
      <c r="F32" s="1414"/>
      <c r="G32" s="1414">
        <v>57.1</v>
      </c>
      <c r="H32" s="1414"/>
      <c r="I32" s="1414">
        <v>57.8</v>
      </c>
      <c r="J32" s="1414"/>
      <c r="K32" s="1414">
        <v>58.3</v>
      </c>
      <c r="L32" s="1414"/>
      <c r="M32" s="1415">
        <v>59.4</v>
      </c>
      <c r="N32" s="1415"/>
      <c r="O32" s="1249"/>
      <c r="P32" s="1224"/>
    </row>
    <row r="33" spans="1:16" ht="12" customHeight="1" x14ac:dyDescent="0.2">
      <c r="A33" s="1194"/>
      <c r="B33" s="1243"/>
      <c r="C33" s="760"/>
      <c r="D33" s="1292" t="s">
        <v>72</v>
      </c>
      <c r="E33" s="1416">
        <v>62.2</v>
      </c>
      <c r="F33" s="1416"/>
      <c r="G33" s="1416">
        <v>64.099999999999994</v>
      </c>
      <c r="H33" s="1416"/>
      <c r="I33" s="1416">
        <v>65.400000000000006</v>
      </c>
      <c r="J33" s="1416"/>
      <c r="K33" s="1416">
        <v>64</v>
      </c>
      <c r="L33" s="1416"/>
      <c r="M33" s="1401">
        <v>64.5</v>
      </c>
      <c r="N33" s="1401"/>
      <c r="O33" s="1240"/>
      <c r="P33" s="1194"/>
    </row>
    <row r="34" spans="1:16" ht="12" customHeight="1" x14ac:dyDescent="0.2">
      <c r="A34" s="1194"/>
      <c r="B34" s="1243"/>
      <c r="C34" s="760"/>
      <c r="D34" s="1292" t="s">
        <v>71</v>
      </c>
      <c r="E34" s="1416">
        <v>50.6</v>
      </c>
      <c r="F34" s="1416"/>
      <c r="G34" s="1416">
        <v>50.9</v>
      </c>
      <c r="H34" s="1416"/>
      <c r="I34" s="1416">
        <v>51.1</v>
      </c>
      <c r="J34" s="1416"/>
      <c r="K34" s="1416">
        <v>53.3</v>
      </c>
      <c r="L34" s="1416"/>
      <c r="M34" s="1401">
        <v>54.8</v>
      </c>
      <c r="N34" s="1401"/>
      <c r="O34" s="1240"/>
      <c r="P34" s="1194"/>
    </row>
    <row r="35" spans="1:16" ht="17.25" customHeight="1" x14ac:dyDescent="0.2">
      <c r="A35" s="1194"/>
      <c r="B35" s="1243"/>
      <c r="C35" s="1423" t="s">
        <v>173</v>
      </c>
      <c r="D35" s="1423"/>
      <c r="E35" s="1424"/>
      <c r="F35" s="1424"/>
      <c r="G35" s="1424"/>
      <c r="H35" s="1424"/>
      <c r="I35" s="1424"/>
      <c r="J35" s="1424"/>
      <c r="K35" s="1424"/>
      <c r="L35" s="1424"/>
      <c r="M35" s="1419"/>
      <c r="N35" s="1419"/>
      <c r="O35" s="1240"/>
      <c r="P35" s="1194"/>
    </row>
    <row r="36" spans="1:16" ht="12" customHeight="1" x14ac:dyDescent="0.2">
      <c r="A36" s="1194"/>
      <c r="B36" s="1243"/>
      <c r="C36" s="1420" t="s">
        <v>171</v>
      </c>
      <c r="D36" s="1420"/>
      <c r="E36" s="1421">
        <f>+E28-E27</f>
        <v>-6.2999999999999972</v>
      </c>
      <c r="F36" s="1421"/>
      <c r="G36" s="1421">
        <f>+G28-G27</f>
        <v>-6.7000000000000028</v>
      </c>
      <c r="H36" s="1421"/>
      <c r="I36" s="1421">
        <f>+I28-I27</f>
        <v>-6.4000000000000057</v>
      </c>
      <c r="J36" s="1421"/>
      <c r="K36" s="1421">
        <f>+K28-K27</f>
        <v>-5.8000000000000114</v>
      </c>
      <c r="L36" s="1421"/>
      <c r="M36" s="1422">
        <f>+M28-M27</f>
        <v>-5.5</v>
      </c>
      <c r="N36" s="1422"/>
      <c r="O36" s="1240"/>
      <c r="P36" s="1194"/>
    </row>
    <row r="37" spans="1:16" ht="12" customHeight="1" x14ac:dyDescent="0.2">
      <c r="A37" s="1194"/>
      <c r="B37" s="1243"/>
      <c r="C37" s="1420" t="s">
        <v>156</v>
      </c>
      <c r="D37" s="1420"/>
      <c r="E37" s="1421">
        <f>+E31-E30</f>
        <v>-2.5</v>
      </c>
      <c r="F37" s="1421"/>
      <c r="G37" s="1421">
        <f>+G31-G30</f>
        <v>-4</v>
      </c>
      <c r="H37" s="1421"/>
      <c r="I37" s="1421">
        <f>+I31-I30</f>
        <v>-3.8999999999999986</v>
      </c>
      <c r="J37" s="1421"/>
      <c r="K37" s="1421">
        <f>+K31-K30</f>
        <v>-2.6999999999999993</v>
      </c>
      <c r="L37" s="1421"/>
      <c r="M37" s="1422">
        <f>+M31-M30</f>
        <v>-5</v>
      </c>
      <c r="N37" s="1422"/>
      <c r="O37" s="1240"/>
      <c r="P37" s="1194"/>
    </row>
    <row r="38" spans="1:16" ht="12" customHeight="1" x14ac:dyDescent="0.2">
      <c r="A38" s="1194"/>
      <c r="B38" s="1243"/>
      <c r="C38" s="1420" t="s">
        <v>172</v>
      </c>
      <c r="D38" s="1420"/>
      <c r="E38" s="1421">
        <f>+E34-E33</f>
        <v>-11.600000000000001</v>
      </c>
      <c r="F38" s="1421"/>
      <c r="G38" s="1421">
        <f>+G34-G33</f>
        <v>-13.199999999999996</v>
      </c>
      <c r="H38" s="1421"/>
      <c r="I38" s="1421">
        <f>+I34-I33</f>
        <v>-14.300000000000004</v>
      </c>
      <c r="J38" s="1421"/>
      <c r="K38" s="1421">
        <f>+K34-K33</f>
        <v>-10.700000000000003</v>
      </c>
      <c r="L38" s="1421"/>
      <c r="M38" s="1422">
        <f>+M34-M33</f>
        <v>-9.7000000000000028</v>
      </c>
      <c r="N38" s="1422"/>
      <c r="O38" s="1240"/>
      <c r="P38" s="1194"/>
    </row>
    <row r="39" spans="1:16" ht="12.75" customHeight="1" thickBot="1" x14ac:dyDescent="0.25">
      <c r="A39" s="1194"/>
      <c r="B39" s="1243"/>
      <c r="C39" s="1292"/>
      <c r="D39" s="1292"/>
      <c r="E39" s="1250"/>
      <c r="F39" s="1250"/>
      <c r="G39" s="1250"/>
      <c r="H39" s="1250"/>
      <c r="I39" s="1250"/>
      <c r="J39" s="1250"/>
      <c r="K39" s="1250"/>
      <c r="L39" s="1250"/>
      <c r="M39" s="1251"/>
      <c r="N39" s="1251"/>
      <c r="O39" s="1240"/>
      <c r="P39" s="1194"/>
    </row>
    <row r="40" spans="1:16" s="1247" customFormat="1" ht="13.5" customHeight="1" thickBot="1" x14ac:dyDescent="0.25">
      <c r="A40" s="1244"/>
      <c r="B40" s="1215"/>
      <c r="C40" s="1392" t="s">
        <v>528</v>
      </c>
      <c r="D40" s="1393"/>
      <c r="E40" s="1393"/>
      <c r="F40" s="1393"/>
      <c r="G40" s="1393"/>
      <c r="H40" s="1393"/>
      <c r="I40" s="1393"/>
      <c r="J40" s="1393"/>
      <c r="K40" s="1393"/>
      <c r="L40" s="1393"/>
      <c r="M40" s="1393"/>
      <c r="N40" s="1394"/>
      <c r="O40" s="1246"/>
      <c r="P40" s="1244"/>
    </row>
    <row r="41" spans="1:16" s="1247" customFormat="1" ht="3.75" customHeight="1" x14ac:dyDescent="0.2">
      <c r="A41" s="1244"/>
      <c r="B41" s="1215"/>
      <c r="C41" s="1395" t="s">
        <v>159</v>
      </c>
      <c r="D41" s="1396"/>
      <c r="E41" s="1223"/>
      <c r="F41" s="1223"/>
      <c r="G41" s="1223"/>
      <c r="H41" s="1223"/>
      <c r="I41" s="1223"/>
      <c r="J41" s="1223"/>
      <c r="K41" s="1223"/>
      <c r="L41" s="1223"/>
      <c r="M41" s="1223"/>
      <c r="N41" s="1223"/>
      <c r="O41" s="1246"/>
      <c r="P41" s="1244"/>
    </row>
    <row r="42" spans="1:16" s="1247" customFormat="1" ht="12.75" customHeight="1" x14ac:dyDescent="0.2">
      <c r="A42" s="1244"/>
      <c r="B42" s="1215"/>
      <c r="C42" s="1396"/>
      <c r="D42" s="1396"/>
      <c r="E42" s="1205" t="s">
        <v>34</v>
      </c>
      <c r="F42" s="1206" t="s">
        <v>34</v>
      </c>
      <c r="G42" s="1205">
        <v>2017</v>
      </c>
      <c r="H42" s="1206" t="s">
        <v>34</v>
      </c>
      <c r="I42" s="1207"/>
      <c r="J42" s="1206" t="s">
        <v>34</v>
      </c>
      <c r="K42" s="1208" t="s">
        <v>34</v>
      </c>
      <c r="L42" s="1209">
        <v>2018</v>
      </c>
      <c r="M42" s="1209" t="s">
        <v>34</v>
      </c>
      <c r="N42" s="1210"/>
      <c r="O42" s="1246"/>
      <c r="P42" s="1244"/>
    </row>
    <row r="43" spans="1:16" s="1247" customFormat="1" ht="12.75" customHeight="1" x14ac:dyDescent="0.2">
      <c r="A43" s="1244"/>
      <c r="B43" s="1215"/>
      <c r="C43" s="1211"/>
      <c r="D43" s="1211"/>
      <c r="E43" s="1398" t="str">
        <f>+E7</f>
        <v>2.º trimestre</v>
      </c>
      <c r="F43" s="1398"/>
      <c r="G43" s="1398" t="str">
        <f>+G7</f>
        <v>3.º trimestre</v>
      </c>
      <c r="H43" s="1398"/>
      <c r="I43" s="1398" t="str">
        <f>+I7</f>
        <v>4.º trimestre</v>
      </c>
      <c r="J43" s="1398"/>
      <c r="K43" s="1398" t="str">
        <f>+K7</f>
        <v>1.º trimestre</v>
      </c>
      <c r="L43" s="1398"/>
      <c r="M43" s="1398" t="str">
        <f>+M7</f>
        <v>2.º trimestre</v>
      </c>
      <c r="N43" s="1398"/>
      <c r="O43" s="1246"/>
      <c r="P43" s="1244"/>
    </row>
    <row r="44" spans="1:16" s="1247" customFormat="1" ht="12.75" customHeight="1" x14ac:dyDescent="0.2">
      <c r="A44" s="1244"/>
      <c r="B44" s="1215"/>
      <c r="C44" s="1211"/>
      <c r="D44" s="1211"/>
      <c r="E44" s="769" t="s">
        <v>160</v>
      </c>
      <c r="F44" s="769" t="s">
        <v>106</v>
      </c>
      <c r="G44" s="769" t="s">
        <v>160</v>
      </c>
      <c r="H44" s="769" t="s">
        <v>106</v>
      </c>
      <c r="I44" s="770" t="s">
        <v>160</v>
      </c>
      <c r="J44" s="770" t="s">
        <v>106</v>
      </c>
      <c r="K44" s="770" t="s">
        <v>160</v>
      </c>
      <c r="L44" s="770" t="s">
        <v>106</v>
      </c>
      <c r="M44" s="770" t="s">
        <v>160</v>
      </c>
      <c r="N44" s="770" t="s">
        <v>106</v>
      </c>
      <c r="O44" s="1246"/>
      <c r="P44" s="1244"/>
    </row>
    <row r="45" spans="1:16" s="1247" customFormat="1" ht="15" customHeight="1" x14ac:dyDescent="0.2">
      <c r="A45" s="1244"/>
      <c r="B45" s="1310"/>
      <c r="C45" s="1388" t="s">
        <v>13</v>
      </c>
      <c r="D45" s="1388"/>
      <c r="E45" s="1303">
        <v>4760.3999999999996</v>
      </c>
      <c r="F45" s="1311">
        <f>+E45/E45*100</f>
        <v>100</v>
      </c>
      <c r="G45" s="1303">
        <v>4803</v>
      </c>
      <c r="H45" s="1311">
        <f>+G45/G45*100</f>
        <v>100</v>
      </c>
      <c r="I45" s="1303">
        <v>4804.8999999999996</v>
      </c>
      <c r="J45" s="1311">
        <f>+I45/I45*100</f>
        <v>100</v>
      </c>
      <c r="K45" s="1303">
        <v>4806.7</v>
      </c>
      <c r="L45" s="1311">
        <f>+K45/K45*100</f>
        <v>100</v>
      </c>
      <c r="M45" s="1253">
        <v>4874.1000000000004</v>
      </c>
      <c r="N45" s="1312">
        <f>+M45/M45*100</f>
        <v>100</v>
      </c>
      <c r="O45" s="1246"/>
      <c r="P45" s="1244"/>
    </row>
    <row r="46" spans="1:16" s="1247" customFormat="1" ht="12.75" customHeight="1" x14ac:dyDescent="0.2">
      <c r="A46" s="1244"/>
      <c r="B46" s="1215"/>
      <c r="C46" s="761"/>
      <c r="D46" s="1292" t="s">
        <v>72</v>
      </c>
      <c r="E46" s="1304">
        <v>2443.8000000000002</v>
      </c>
      <c r="F46" s="1313">
        <f>+E46/E45*100</f>
        <v>51.336022183009845</v>
      </c>
      <c r="G46" s="1304">
        <v>2471.6999999999998</v>
      </c>
      <c r="H46" s="1313">
        <f>+G46/G45*100</f>
        <v>51.461586508432219</v>
      </c>
      <c r="I46" s="1304">
        <v>2464.8000000000002</v>
      </c>
      <c r="J46" s="1313">
        <f>+I46/I45*100</f>
        <v>51.297633665633001</v>
      </c>
      <c r="K46" s="1304">
        <v>2457.3000000000002</v>
      </c>
      <c r="L46" s="1313">
        <f>+K46/K45*100</f>
        <v>51.122391661638964</v>
      </c>
      <c r="M46" s="1255">
        <v>2484.1999999999998</v>
      </c>
      <c r="N46" s="1314">
        <f>+M46/M45*100</f>
        <v>50.967358076362814</v>
      </c>
      <c r="O46" s="1246"/>
      <c r="P46" s="1244"/>
    </row>
    <row r="47" spans="1:16" s="1247" customFormat="1" ht="12.75" customHeight="1" x14ac:dyDescent="0.2">
      <c r="A47" s="1244"/>
      <c r="B47" s="1215"/>
      <c r="C47" s="761"/>
      <c r="D47" s="1292" t="s">
        <v>71</v>
      </c>
      <c r="E47" s="1304">
        <v>2316.6</v>
      </c>
      <c r="F47" s="1313">
        <f>+E47/E45*100</f>
        <v>48.663977816990176</v>
      </c>
      <c r="G47" s="1304">
        <v>2331.3000000000002</v>
      </c>
      <c r="H47" s="1313">
        <f>+G47/G45*100</f>
        <v>48.538413491567773</v>
      </c>
      <c r="I47" s="1304">
        <v>2340.1999999999998</v>
      </c>
      <c r="J47" s="1313">
        <f>+I47/I45*100</f>
        <v>48.70444754313305</v>
      </c>
      <c r="K47" s="1304">
        <v>2349.4</v>
      </c>
      <c r="L47" s="1313">
        <f>+K47/K45*100</f>
        <v>48.877608338361043</v>
      </c>
      <c r="M47" s="1255">
        <v>2389.9</v>
      </c>
      <c r="N47" s="1314">
        <f>+M47/M45*100</f>
        <v>49.032641923637179</v>
      </c>
      <c r="O47" s="1246"/>
      <c r="P47" s="1244"/>
    </row>
    <row r="48" spans="1:16" s="1247" customFormat="1" ht="14.25" customHeight="1" x14ac:dyDescent="0.2">
      <c r="A48" s="1244"/>
      <c r="B48" s="1215"/>
      <c r="C48" s="757" t="s">
        <v>156</v>
      </c>
      <c r="D48" s="763"/>
      <c r="E48" s="1305">
        <v>275.39999999999998</v>
      </c>
      <c r="F48" s="1315">
        <f>+E48/E$45*100</f>
        <v>5.7852281320897401</v>
      </c>
      <c r="G48" s="1305">
        <v>291.2</v>
      </c>
      <c r="H48" s="1315">
        <f>+G48/G$45*100</f>
        <v>6.0628773683114714</v>
      </c>
      <c r="I48" s="1305">
        <v>290</v>
      </c>
      <c r="J48" s="1315">
        <f>+I48/I$45*100</f>
        <v>6.0355054215488364</v>
      </c>
      <c r="K48" s="1305">
        <v>283.3</v>
      </c>
      <c r="L48" s="1315">
        <f>+K48/K$45*100</f>
        <v>5.8938564919799452</v>
      </c>
      <c r="M48" s="1254">
        <v>287</v>
      </c>
      <c r="N48" s="1316">
        <f>+M48/M$45*100</f>
        <v>5.8882665517736603</v>
      </c>
      <c r="O48" s="1246"/>
      <c r="P48" s="1244"/>
    </row>
    <row r="49" spans="1:16" s="1247" customFormat="1" ht="12.75" customHeight="1" x14ac:dyDescent="0.2">
      <c r="A49" s="1244"/>
      <c r="B49" s="1215"/>
      <c r="C49" s="760"/>
      <c r="D49" s="1317" t="s">
        <v>72</v>
      </c>
      <c r="E49" s="1304">
        <v>146.9</v>
      </c>
      <c r="F49" s="1313">
        <f>+E49/E48*100</f>
        <v>53.340595497458253</v>
      </c>
      <c r="G49" s="1304">
        <v>159</v>
      </c>
      <c r="H49" s="1313">
        <f>+G49/G48*100</f>
        <v>54.601648351648358</v>
      </c>
      <c r="I49" s="1304">
        <v>158.19999999999999</v>
      </c>
      <c r="J49" s="1313">
        <f>+I49/I48*100</f>
        <v>54.551724137931032</v>
      </c>
      <c r="K49" s="1304">
        <v>151.80000000000001</v>
      </c>
      <c r="L49" s="1313">
        <f>+K49/K48*100</f>
        <v>53.582774444052241</v>
      </c>
      <c r="M49" s="1255">
        <v>160</v>
      </c>
      <c r="N49" s="1314">
        <f>+M49/M48*100</f>
        <v>55.749128919860624</v>
      </c>
      <c r="O49" s="1246"/>
      <c r="P49" s="1244"/>
    </row>
    <row r="50" spans="1:16" s="1247" customFormat="1" ht="12.75" customHeight="1" x14ac:dyDescent="0.2">
      <c r="A50" s="1244"/>
      <c r="B50" s="1215"/>
      <c r="C50" s="760"/>
      <c r="D50" s="1317" t="s">
        <v>71</v>
      </c>
      <c r="E50" s="1304">
        <v>128.5</v>
      </c>
      <c r="F50" s="1313">
        <f>+E50/E48*100</f>
        <v>46.659404502541761</v>
      </c>
      <c r="G50" s="1304">
        <v>132.19999999999999</v>
      </c>
      <c r="H50" s="1313">
        <f>+G50/G48*100</f>
        <v>45.39835164835165</v>
      </c>
      <c r="I50" s="1304">
        <v>131.80000000000001</v>
      </c>
      <c r="J50" s="1313">
        <f>+I50/I48*100</f>
        <v>45.448275862068968</v>
      </c>
      <c r="K50" s="1304">
        <v>131.5</v>
      </c>
      <c r="L50" s="1313">
        <f>+K50/K48*100</f>
        <v>46.417225555947752</v>
      </c>
      <c r="M50" s="1255">
        <v>127</v>
      </c>
      <c r="N50" s="1314">
        <f>+M50/M48*100</f>
        <v>44.250871080139369</v>
      </c>
      <c r="O50" s="1246"/>
      <c r="P50" s="1244"/>
    </row>
    <row r="51" spans="1:16" s="1247" customFormat="1" ht="14.25" customHeight="1" x14ac:dyDescent="0.2">
      <c r="A51" s="1244"/>
      <c r="B51" s="1215"/>
      <c r="C51" s="757" t="s">
        <v>525</v>
      </c>
      <c r="D51" s="763"/>
      <c r="E51" s="1305">
        <v>935.6</v>
      </c>
      <c r="F51" s="1315">
        <f>+E51/E$45*100</f>
        <v>19.653810604150916</v>
      </c>
      <c r="G51" s="1305">
        <v>937.3</v>
      </c>
      <c r="H51" s="1315">
        <f>+G51/G$45*100</f>
        <v>19.51488652925255</v>
      </c>
      <c r="I51" s="1305">
        <v>939.8</v>
      </c>
      <c r="J51" s="1315">
        <f>+I51/I$45*100</f>
        <v>19.559199983350332</v>
      </c>
      <c r="K51" s="1305">
        <v>931.9</v>
      </c>
      <c r="L51" s="1315">
        <f>+K51/K$45*100</f>
        <v>19.38752158445503</v>
      </c>
      <c r="M51" s="1254">
        <v>950.3</v>
      </c>
      <c r="N51" s="1316">
        <f>+M51/M$45*100</f>
        <v>19.496932767074945</v>
      </c>
      <c r="O51" s="1318"/>
      <c r="P51" s="1244"/>
    </row>
    <row r="52" spans="1:16" s="1247" customFormat="1" ht="12.75" customHeight="1" x14ac:dyDescent="0.2">
      <c r="A52" s="1244"/>
      <c r="B52" s="1215"/>
      <c r="C52" s="760"/>
      <c r="D52" s="1317" t="s">
        <v>72</v>
      </c>
      <c r="E52" s="1304">
        <v>472.4</v>
      </c>
      <c r="F52" s="1313">
        <f>+E52/E51*100</f>
        <v>50.491663103890552</v>
      </c>
      <c r="G52" s="1304">
        <v>469.7</v>
      </c>
      <c r="H52" s="1313">
        <f>+G52/G51*100</f>
        <v>50.112023898431666</v>
      </c>
      <c r="I52" s="1304">
        <v>463.3</v>
      </c>
      <c r="J52" s="1313">
        <f>+I52/I51*100</f>
        <v>49.297722919770166</v>
      </c>
      <c r="K52" s="1304">
        <v>463.1</v>
      </c>
      <c r="L52" s="1313">
        <f>+K52/K51*100</f>
        <v>49.694173194548775</v>
      </c>
      <c r="M52" s="1255">
        <v>474.4</v>
      </c>
      <c r="N52" s="1314">
        <f>+M52/M51*100</f>
        <v>49.921077554456488</v>
      </c>
      <c r="O52" s="1246"/>
      <c r="P52" s="1244"/>
    </row>
    <row r="53" spans="1:16" s="1247" customFormat="1" ht="12.75" customHeight="1" x14ac:dyDescent="0.2">
      <c r="A53" s="1244"/>
      <c r="B53" s="1215"/>
      <c r="C53" s="760"/>
      <c r="D53" s="1317" t="s">
        <v>71</v>
      </c>
      <c r="E53" s="1304">
        <v>463.3</v>
      </c>
      <c r="F53" s="1313">
        <f>+E53/E51*100</f>
        <v>49.519025224454893</v>
      </c>
      <c r="G53" s="1304">
        <v>467.6</v>
      </c>
      <c r="H53" s="1313">
        <f>+G53/G51*100</f>
        <v>49.887976101568334</v>
      </c>
      <c r="I53" s="1304">
        <v>476.4</v>
      </c>
      <c r="J53" s="1313">
        <f>+I53/I51*100</f>
        <v>50.691636518408167</v>
      </c>
      <c r="K53" s="1304">
        <v>468.8</v>
      </c>
      <c r="L53" s="1313">
        <f>+K53/K51*100</f>
        <v>50.305826805451225</v>
      </c>
      <c r="M53" s="1255">
        <v>475.8</v>
      </c>
      <c r="N53" s="1314">
        <f>+M53/M51*100</f>
        <v>50.068399452804378</v>
      </c>
      <c r="O53" s="1246"/>
      <c r="P53" s="1244"/>
    </row>
    <row r="54" spans="1:16" s="1247" customFormat="1" ht="14.25" customHeight="1" x14ac:dyDescent="0.2">
      <c r="A54" s="1244"/>
      <c r="B54" s="1215"/>
      <c r="C54" s="757" t="s">
        <v>526</v>
      </c>
      <c r="D54" s="763"/>
      <c r="E54" s="1305">
        <v>1306.3</v>
      </c>
      <c r="F54" s="1315">
        <f>+E54/E$45*100</f>
        <v>27.440971346945638</v>
      </c>
      <c r="G54" s="1305">
        <v>1310.8</v>
      </c>
      <c r="H54" s="1315">
        <f>+G54/G$45*100</f>
        <v>27.291276285654796</v>
      </c>
      <c r="I54" s="1305">
        <v>1308.0999999999999</v>
      </c>
      <c r="J54" s="1315">
        <f>+I54/I$45*100</f>
        <v>27.224291868717348</v>
      </c>
      <c r="K54" s="1305">
        <v>1306.9000000000001</v>
      </c>
      <c r="L54" s="1315">
        <f>+K54/K$45*100</f>
        <v>27.189131836811121</v>
      </c>
      <c r="M54" s="1254">
        <v>1305.7</v>
      </c>
      <c r="N54" s="1316">
        <f>+M54/M$45*100</f>
        <v>26.788535319341005</v>
      </c>
      <c r="O54" s="1246"/>
      <c r="P54" s="1244"/>
    </row>
    <row r="55" spans="1:16" s="1247" customFormat="1" ht="12.75" customHeight="1" x14ac:dyDescent="0.2">
      <c r="A55" s="1244"/>
      <c r="B55" s="1215"/>
      <c r="C55" s="760"/>
      <c r="D55" s="1317" t="s">
        <v>72</v>
      </c>
      <c r="E55" s="1304">
        <v>644.9</v>
      </c>
      <c r="F55" s="1313">
        <f>+E55/E54*100</f>
        <v>49.368445226976959</v>
      </c>
      <c r="G55" s="1304">
        <v>653.70000000000005</v>
      </c>
      <c r="H55" s="1313">
        <f>+G55/G54*100</f>
        <v>49.870308208727501</v>
      </c>
      <c r="I55" s="1304">
        <v>648.79999999999995</v>
      </c>
      <c r="J55" s="1313">
        <f>+I55/I54*100</f>
        <v>49.598654537114903</v>
      </c>
      <c r="K55" s="1304">
        <v>649.5</v>
      </c>
      <c r="L55" s="1313">
        <f>+K55/K54*100</f>
        <v>49.697758053408826</v>
      </c>
      <c r="M55" s="1255">
        <v>646.9</v>
      </c>
      <c r="N55" s="1314">
        <f>+M55/M54*100</f>
        <v>49.544305736386605</v>
      </c>
      <c r="O55" s="1246"/>
      <c r="P55" s="1244"/>
    </row>
    <row r="56" spans="1:16" s="1247" customFormat="1" ht="12.75" customHeight="1" x14ac:dyDescent="0.2">
      <c r="A56" s="1244"/>
      <c r="B56" s="1215"/>
      <c r="C56" s="760"/>
      <c r="D56" s="1317" t="s">
        <v>71</v>
      </c>
      <c r="E56" s="1304">
        <v>661.4</v>
      </c>
      <c r="F56" s="1313">
        <f>+E56/E54*100</f>
        <v>50.631554773023048</v>
      </c>
      <c r="G56" s="1304">
        <v>657.1</v>
      </c>
      <c r="H56" s="1313">
        <f>+G56/G54*100</f>
        <v>50.129691791272514</v>
      </c>
      <c r="I56" s="1304">
        <v>659.3</v>
      </c>
      <c r="J56" s="1313">
        <f>+I56/I54*100</f>
        <v>50.401345462885104</v>
      </c>
      <c r="K56" s="1304">
        <v>657.4</v>
      </c>
      <c r="L56" s="1313">
        <f>+K56/K54*100</f>
        <v>50.302241946591167</v>
      </c>
      <c r="M56" s="1255">
        <v>658.8</v>
      </c>
      <c r="N56" s="1314">
        <f>+M56/M54*100</f>
        <v>50.455694263613381</v>
      </c>
      <c r="O56" s="1246"/>
      <c r="P56" s="1244"/>
    </row>
    <row r="57" spans="1:16" s="1247" customFormat="1" ht="14.25" customHeight="1" x14ac:dyDescent="0.2">
      <c r="A57" s="1244"/>
      <c r="B57" s="1215"/>
      <c r="C57" s="757" t="s">
        <v>527</v>
      </c>
      <c r="D57" s="763"/>
      <c r="E57" s="1305">
        <v>1985.4</v>
      </c>
      <c r="F57" s="1315">
        <f>+E57/E$45*100</f>
        <v>41.706579279052185</v>
      </c>
      <c r="G57" s="1305">
        <v>2019.2</v>
      </c>
      <c r="H57" s="1315">
        <f>+G57/G$45*100</f>
        <v>42.040391422027902</v>
      </c>
      <c r="I57" s="1305">
        <v>2035.8</v>
      </c>
      <c r="J57" s="1315">
        <f>+I57/I$45*100</f>
        <v>42.369248059272827</v>
      </c>
      <c r="K57" s="1305">
        <v>2048.6999999999998</v>
      </c>
      <c r="L57" s="1315">
        <f>+K57/K$45*100</f>
        <v>42.621757130671767</v>
      </c>
      <c r="M57" s="1254">
        <v>2081.9</v>
      </c>
      <c r="N57" s="1316">
        <f>+M57/M$45*100</f>
        <v>42.713526599782526</v>
      </c>
      <c r="O57" s="1246"/>
      <c r="P57" s="1244"/>
    </row>
    <row r="58" spans="1:16" s="1247" customFormat="1" ht="12.75" customHeight="1" x14ac:dyDescent="0.2">
      <c r="A58" s="1244"/>
      <c r="B58" s="1215"/>
      <c r="C58" s="760"/>
      <c r="D58" s="1317" t="s">
        <v>72</v>
      </c>
      <c r="E58" s="1304">
        <v>1015.1</v>
      </c>
      <c r="F58" s="1313">
        <f>+E58/E57*100</f>
        <v>51.128236123703033</v>
      </c>
      <c r="G58" s="1304">
        <v>1029.7</v>
      </c>
      <c r="H58" s="1313">
        <f>+G58/G57*100</f>
        <v>50.995443740095091</v>
      </c>
      <c r="I58" s="1304">
        <v>1044.5999999999999</v>
      </c>
      <c r="J58" s="1313">
        <f>+I58/I57*100</f>
        <v>51.311523725316817</v>
      </c>
      <c r="K58" s="1304">
        <v>1040.4000000000001</v>
      </c>
      <c r="L58" s="1313">
        <f>+K58/K57*100</f>
        <v>50.783423634499933</v>
      </c>
      <c r="M58" s="1255">
        <v>1044.5999999999999</v>
      </c>
      <c r="N58" s="1314">
        <f>+M58/M57*100</f>
        <v>50.175320620586959</v>
      </c>
      <c r="O58" s="1246"/>
      <c r="P58" s="1244"/>
    </row>
    <row r="59" spans="1:16" s="1247" customFormat="1" ht="12.75" customHeight="1" x14ac:dyDescent="0.2">
      <c r="A59" s="1244"/>
      <c r="B59" s="1215"/>
      <c r="C59" s="760"/>
      <c r="D59" s="1317" t="s">
        <v>71</v>
      </c>
      <c r="E59" s="1304">
        <v>970.3</v>
      </c>
      <c r="F59" s="1313">
        <f>+E59/E57*100</f>
        <v>48.871763876296967</v>
      </c>
      <c r="G59" s="1304">
        <v>989.5</v>
      </c>
      <c r="H59" s="1313">
        <f>+G59/G57*100</f>
        <v>49.004556259904916</v>
      </c>
      <c r="I59" s="1304">
        <v>991.2</v>
      </c>
      <c r="J59" s="1313">
        <f>+I59/I57*100</f>
        <v>48.688476274683175</v>
      </c>
      <c r="K59" s="1304">
        <v>1008.3</v>
      </c>
      <c r="L59" s="1313">
        <f>+K59/K57*100</f>
        <v>49.216576365500075</v>
      </c>
      <c r="M59" s="1255">
        <v>1037.4000000000001</v>
      </c>
      <c r="N59" s="1314">
        <f>+M59/M57*100</f>
        <v>49.829482684086649</v>
      </c>
      <c r="O59" s="1246"/>
      <c r="P59" s="1244"/>
    </row>
    <row r="60" spans="1:16" s="1247" customFormat="1" ht="14.25" customHeight="1" x14ac:dyDescent="0.2">
      <c r="A60" s="1244"/>
      <c r="B60" s="1215"/>
      <c r="C60" s="757" t="s">
        <v>529</v>
      </c>
      <c r="D60" s="763"/>
      <c r="E60" s="1305">
        <v>257.60000000000002</v>
      </c>
      <c r="F60" s="1315">
        <f>+E60/E$45*100</f>
        <v>5.4113099739517692</v>
      </c>
      <c r="G60" s="1305">
        <v>244.6</v>
      </c>
      <c r="H60" s="1315">
        <f>+G60/G$45*100</f>
        <v>5.0926504268165731</v>
      </c>
      <c r="I60" s="1305">
        <v>231.3</v>
      </c>
      <c r="J60" s="1315">
        <f>+I60/I$45*100</f>
        <v>4.8138358758767099</v>
      </c>
      <c r="K60" s="1305">
        <v>235.9</v>
      </c>
      <c r="L60" s="1315">
        <f>+K60/K$45*100</f>
        <v>4.9077329560821354</v>
      </c>
      <c r="M60" s="1254">
        <v>249.2</v>
      </c>
      <c r="N60" s="1316">
        <f>+M60/M$45*100</f>
        <v>5.1127387620278606</v>
      </c>
      <c r="O60" s="1246"/>
      <c r="P60" s="1244"/>
    </row>
    <row r="61" spans="1:16" s="1247" customFormat="1" ht="12.75" customHeight="1" x14ac:dyDescent="0.2">
      <c r="A61" s="1244"/>
      <c r="B61" s="1215"/>
      <c r="C61" s="760"/>
      <c r="D61" s="1317" t="s">
        <v>72</v>
      </c>
      <c r="E61" s="1304">
        <v>164.5</v>
      </c>
      <c r="F61" s="1313">
        <f>+E61/E60*100</f>
        <v>63.8586956521739</v>
      </c>
      <c r="G61" s="1304">
        <v>159.69999999999999</v>
      </c>
      <c r="H61" s="1313">
        <f>+G61/G60*100</f>
        <v>65.290269828291088</v>
      </c>
      <c r="I61" s="1304">
        <v>149.80000000000001</v>
      </c>
      <c r="J61" s="1313">
        <f>+I61/I60*100</f>
        <v>64.764375270211843</v>
      </c>
      <c r="K61" s="1304">
        <v>152.6</v>
      </c>
      <c r="L61" s="1313">
        <f>+K61/K60*100</f>
        <v>64.68842729970325</v>
      </c>
      <c r="M61" s="1255">
        <v>158.30000000000001</v>
      </c>
      <c r="N61" s="1314">
        <f>+M61/M60*100</f>
        <v>63.523274478330663</v>
      </c>
      <c r="O61" s="1246"/>
      <c r="P61" s="1244"/>
    </row>
    <row r="62" spans="1:16" s="1247" customFormat="1" ht="12.75" customHeight="1" x14ac:dyDescent="0.2">
      <c r="A62" s="1244"/>
      <c r="B62" s="1215"/>
      <c r="C62" s="760"/>
      <c r="D62" s="1317" t="s">
        <v>71</v>
      </c>
      <c r="E62" s="1304">
        <v>93.2</v>
      </c>
      <c r="F62" s="1313">
        <f>+E62/E60*100</f>
        <v>36.180124223602483</v>
      </c>
      <c r="G62" s="1304">
        <v>84.9</v>
      </c>
      <c r="H62" s="1313">
        <f>+G62/G60*100</f>
        <v>34.709730171708912</v>
      </c>
      <c r="I62" s="1304">
        <v>81.5</v>
      </c>
      <c r="J62" s="1313">
        <f>+I62/I60*100</f>
        <v>35.23562472978815</v>
      </c>
      <c r="K62" s="1304">
        <v>83.3</v>
      </c>
      <c r="L62" s="1313">
        <f>+K62/K60*100</f>
        <v>35.311572700296736</v>
      </c>
      <c r="M62" s="1255">
        <v>91</v>
      </c>
      <c r="N62" s="1314">
        <f>+M62/M60*100</f>
        <v>36.516853932584269</v>
      </c>
      <c r="O62" s="1246"/>
      <c r="P62" s="1244"/>
    </row>
    <row r="63" spans="1:16" s="832" customFormat="1" ht="13.5" customHeight="1" x14ac:dyDescent="0.2">
      <c r="A63" s="848"/>
      <c r="B63" s="848"/>
      <c r="C63" s="849" t="s">
        <v>496</v>
      </c>
      <c r="D63" s="850"/>
      <c r="E63" s="851"/>
      <c r="F63" s="1228"/>
      <c r="G63" s="851"/>
      <c r="H63" s="1228"/>
      <c r="I63" s="851"/>
      <c r="J63" s="1228"/>
      <c r="K63" s="851"/>
      <c r="L63" s="1228"/>
      <c r="M63" s="851"/>
      <c r="N63" s="1228"/>
      <c r="O63" s="1246"/>
      <c r="P63" s="843"/>
    </row>
    <row r="64" spans="1:16" ht="13.5" customHeight="1" x14ac:dyDescent="0.2">
      <c r="A64" s="1194"/>
      <c r="B64" s="1190"/>
      <c r="C64" s="1229" t="s">
        <v>398</v>
      </c>
      <c r="D64" s="1198"/>
      <c r="E64" s="1230" t="s">
        <v>88</v>
      </c>
      <c r="F64" s="933"/>
      <c r="G64" s="1231"/>
      <c r="H64" s="1231"/>
      <c r="I64" s="1250"/>
      <c r="J64" s="1256"/>
      <c r="K64" s="1257"/>
      <c r="L64" s="1250"/>
      <c r="M64" s="1258"/>
      <c r="N64" s="1258"/>
      <c r="O64" s="1246"/>
      <c r="P64" s="1194"/>
    </row>
    <row r="65" spans="1:16" s="1227" customFormat="1" ht="13.5" customHeight="1" x14ac:dyDescent="0.2">
      <c r="A65" s="1224"/>
      <c r="B65" s="1259"/>
      <c r="C65" s="1259"/>
      <c r="D65" s="1259"/>
      <c r="E65" s="1190"/>
      <c r="F65" s="1190"/>
      <c r="G65" s="1190"/>
      <c r="H65" s="1190"/>
      <c r="I65" s="1190"/>
      <c r="J65" s="1190"/>
      <c r="K65" s="1425">
        <v>43313</v>
      </c>
      <c r="L65" s="1425"/>
      <c r="M65" s="1425"/>
      <c r="N65" s="1425"/>
      <c r="O65" s="1260">
        <v>7</v>
      </c>
      <c r="P65" s="1194"/>
    </row>
  </sheetData>
  <mergeCells count="181">
    <mergeCell ref="C45:D45"/>
    <mergeCell ref="K65:N65"/>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9"/>
  <sheetViews>
    <sheetView showRuler="0" zoomScaleNormal="100" workbookViewId="0"/>
  </sheetViews>
  <sheetFormatPr defaultRowHeight="12.75" x14ac:dyDescent="0.2"/>
  <cols>
    <col min="1" max="1" width="1" style="1195" customWidth="1"/>
    <col min="2" max="2" width="2.5703125" style="1195" customWidth="1"/>
    <col min="3" max="3" width="1" style="1195" customWidth="1"/>
    <col min="4" max="4" width="32.42578125" style="1195" customWidth="1"/>
    <col min="5" max="5" width="7.42578125" style="1195" customWidth="1"/>
    <col min="6" max="6" width="5.140625" style="1195" customWidth="1"/>
    <col min="7" max="7" width="7.42578125" style="1195" customWidth="1"/>
    <col min="8" max="8" width="5.140625" style="1195" customWidth="1"/>
    <col min="9" max="9" width="7.42578125" style="1195" customWidth="1"/>
    <col min="10" max="10" width="5.140625" style="1195" customWidth="1"/>
    <col min="11" max="11" width="7.42578125" style="1195" customWidth="1"/>
    <col min="12" max="12" width="5.140625" style="1195" customWidth="1"/>
    <col min="13" max="13" width="7.42578125" style="1195" customWidth="1"/>
    <col min="14" max="14" width="5.140625" style="1195" customWidth="1"/>
    <col min="15" max="15" width="2.5703125" style="1195" customWidth="1"/>
    <col min="16" max="16" width="1" style="1195" customWidth="1"/>
    <col min="17" max="16384" width="9.140625" style="1195"/>
  </cols>
  <sheetData>
    <row r="1" spans="1:16" ht="13.5" customHeight="1" x14ac:dyDescent="0.2">
      <c r="A1" s="1194"/>
      <c r="B1" s="1319"/>
      <c r="C1" s="1319"/>
      <c r="D1" s="1319"/>
      <c r="E1" s="1191"/>
      <c r="F1" s="1191"/>
      <c r="G1" s="1191"/>
      <c r="H1" s="1191"/>
      <c r="I1" s="1428" t="s">
        <v>314</v>
      </c>
      <c r="J1" s="1428"/>
      <c r="K1" s="1428"/>
      <c r="L1" s="1428"/>
      <c r="M1" s="1428"/>
      <c r="N1" s="1428"/>
      <c r="O1" s="1193"/>
      <c r="P1" s="1194"/>
    </row>
    <row r="2" spans="1:16" ht="6" customHeight="1" x14ac:dyDescent="0.2">
      <c r="A2" s="1194"/>
      <c r="B2" s="1262"/>
      <c r="C2" s="1265"/>
      <c r="D2" s="1265"/>
      <c r="E2" s="1266"/>
      <c r="F2" s="1266"/>
      <c r="G2" s="1266"/>
      <c r="H2" s="1266"/>
      <c r="I2" s="1190"/>
      <c r="J2" s="1190"/>
      <c r="K2" s="1190"/>
      <c r="L2" s="1190"/>
      <c r="M2" s="1190"/>
      <c r="N2" s="1291"/>
      <c r="O2" s="1190"/>
      <c r="P2" s="1194"/>
    </row>
    <row r="3" spans="1:16" ht="10.5" customHeight="1" thickBot="1" x14ac:dyDescent="0.25">
      <c r="A3" s="1194"/>
      <c r="B3" s="1263"/>
      <c r="C3" s="1264"/>
      <c r="D3" s="1265"/>
      <c r="E3" s="1266"/>
      <c r="F3" s="1266"/>
      <c r="G3" s="1266"/>
      <c r="H3" s="1266"/>
      <c r="I3" s="1190"/>
      <c r="J3" s="1190"/>
      <c r="K3" s="1190"/>
      <c r="L3" s="1190"/>
      <c r="M3" s="1391" t="s">
        <v>73</v>
      </c>
      <c r="N3" s="1391"/>
      <c r="O3" s="1190"/>
      <c r="P3" s="1194"/>
    </row>
    <row r="4" spans="1:16" s="1202" customFormat="1" ht="13.5" customHeight="1" thickBot="1" x14ac:dyDescent="0.25">
      <c r="A4" s="1200"/>
      <c r="B4" s="1201"/>
      <c r="C4" s="1429" t="s">
        <v>179</v>
      </c>
      <c r="D4" s="1430"/>
      <c r="E4" s="1430"/>
      <c r="F4" s="1430"/>
      <c r="G4" s="1430"/>
      <c r="H4" s="1430"/>
      <c r="I4" s="1430"/>
      <c r="J4" s="1430"/>
      <c r="K4" s="1430"/>
      <c r="L4" s="1430"/>
      <c r="M4" s="1430"/>
      <c r="N4" s="1431"/>
      <c r="O4" s="1190"/>
      <c r="P4" s="1200"/>
    </row>
    <row r="5" spans="1:16" ht="3" customHeight="1" x14ac:dyDescent="0.2">
      <c r="A5" s="1194"/>
      <c r="B5" s="1197"/>
      <c r="C5" s="1395" t="s">
        <v>155</v>
      </c>
      <c r="D5" s="1396"/>
      <c r="E5" s="1267"/>
      <c r="F5" s="1267"/>
      <c r="G5" s="1267"/>
      <c r="H5" s="1267"/>
      <c r="I5" s="1267"/>
      <c r="J5" s="1267"/>
      <c r="K5" s="1261"/>
      <c r="L5" s="1268"/>
      <c r="M5" s="1268"/>
      <c r="N5" s="1268"/>
      <c r="O5" s="1190"/>
      <c r="P5" s="1200"/>
    </row>
    <row r="6" spans="1:16" ht="12.75" customHeight="1" x14ac:dyDescent="0.2">
      <c r="A6" s="1194"/>
      <c r="B6" s="1197"/>
      <c r="C6" s="1397"/>
      <c r="D6" s="1397"/>
      <c r="E6" s="1205" t="s">
        <v>34</v>
      </c>
      <c r="F6" s="1206" t="s">
        <v>34</v>
      </c>
      <c r="G6" s="1205">
        <v>2017</v>
      </c>
      <c r="H6" s="1206" t="s">
        <v>34</v>
      </c>
      <c r="I6" s="1207"/>
      <c r="J6" s="1206" t="s">
        <v>34</v>
      </c>
      <c r="K6" s="1208" t="s">
        <v>34</v>
      </c>
      <c r="L6" s="1209">
        <v>2018</v>
      </c>
      <c r="M6" s="1209" t="s">
        <v>34</v>
      </c>
      <c r="N6" s="1210"/>
      <c r="O6" s="1190"/>
      <c r="P6" s="1200"/>
    </row>
    <row r="7" spans="1:16" x14ac:dyDescent="0.2">
      <c r="A7" s="1194"/>
      <c r="B7" s="1197"/>
      <c r="C7" s="1239"/>
      <c r="D7" s="1239"/>
      <c r="E7" s="1398" t="str">
        <f>+'6populacao1'!E7</f>
        <v>2.º trimestre</v>
      </c>
      <c r="F7" s="1398"/>
      <c r="G7" s="1398" t="str">
        <f>+'6populacao1'!G7</f>
        <v>3.º trimestre</v>
      </c>
      <c r="H7" s="1398"/>
      <c r="I7" s="1398" t="str">
        <f>+'6populacao1'!I7</f>
        <v>4.º trimestre</v>
      </c>
      <c r="J7" s="1398"/>
      <c r="K7" s="1398" t="str">
        <f>+'6populacao1'!K7</f>
        <v>1.º trimestre</v>
      </c>
      <c r="L7" s="1398"/>
      <c r="M7" s="1398" t="str">
        <f>+'6populacao1'!M7</f>
        <v>2.º trimestre</v>
      </c>
      <c r="N7" s="1398"/>
      <c r="O7" s="1190"/>
      <c r="P7" s="1200"/>
    </row>
    <row r="8" spans="1:16" s="1214" customFormat="1" ht="18.75" customHeight="1" x14ac:dyDescent="0.2">
      <c r="A8" s="1212"/>
      <c r="B8" s="1197"/>
      <c r="C8" s="1388" t="s">
        <v>180</v>
      </c>
      <c r="D8" s="1388"/>
      <c r="E8" s="1426">
        <v>461.4</v>
      </c>
      <c r="F8" s="1426"/>
      <c r="G8" s="1426">
        <v>444</v>
      </c>
      <c r="H8" s="1426"/>
      <c r="I8" s="1426">
        <v>422</v>
      </c>
      <c r="J8" s="1426"/>
      <c r="K8" s="1426">
        <v>410.1</v>
      </c>
      <c r="L8" s="1426"/>
      <c r="M8" s="1427">
        <v>351.8</v>
      </c>
      <c r="N8" s="1427"/>
      <c r="O8" s="1190"/>
      <c r="P8" s="1200"/>
    </row>
    <row r="9" spans="1:16" ht="13.5" customHeight="1" x14ac:dyDescent="0.2">
      <c r="A9" s="1194"/>
      <c r="B9" s="1197"/>
      <c r="C9" s="757" t="s">
        <v>72</v>
      </c>
      <c r="D9" s="1244"/>
      <c r="E9" s="1432">
        <v>224.2</v>
      </c>
      <c r="F9" s="1432"/>
      <c r="G9" s="1432">
        <v>207.2</v>
      </c>
      <c r="H9" s="1432"/>
      <c r="I9" s="1432">
        <v>206.5</v>
      </c>
      <c r="J9" s="1432"/>
      <c r="K9" s="1432">
        <v>203.4</v>
      </c>
      <c r="L9" s="1432"/>
      <c r="M9" s="1433">
        <v>169.6</v>
      </c>
      <c r="N9" s="1433"/>
      <c r="O9" s="1190"/>
      <c r="P9" s="1200"/>
    </row>
    <row r="10" spans="1:16" ht="13.5" customHeight="1" x14ac:dyDescent="0.2">
      <c r="A10" s="1194"/>
      <c r="B10" s="1197"/>
      <c r="C10" s="757" t="s">
        <v>71</v>
      </c>
      <c r="D10" s="1244"/>
      <c r="E10" s="1432">
        <v>237.1</v>
      </c>
      <c r="F10" s="1432"/>
      <c r="G10" s="1432">
        <v>236.8</v>
      </c>
      <c r="H10" s="1432"/>
      <c r="I10" s="1432">
        <v>215.4</v>
      </c>
      <c r="J10" s="1432"/>
      <c r="K10" s="1432">
        <v>206.7</v>
      </c>
      <c r="L10" s="1432"/>
      <c r="M10" s="1433">
        <v>182.2</v>
      </c>
      <c r="N10" s="1433"/>
      <c r="O10" s="1190"/>
      <c r="P10" s="1200"/>
    </row>
    <row r="11" spans="1:16" ht="19.5" customHeight="1" x14ac:dyDescent="0.2">
      <c r="A11" s="1194"/>
      <c r="B11" s="1197"/>
      <c r="C11" s="757" t="s">
        <v>156</v>
      </c>
      <c r="D11" s="1244"/>
      <c r="E11" s="1432">
        <v>80.8</v>
      </c>
      <c r="F11" s="1432"/>
      <c r="G11" s="1432">
        <v>93.2</v>
      </c>
      <c r="H11" s="1432"/>
      <c r="I11" s="1432">
        <v>88.8</v>
      </c>
      <c r="J11" s="1432"/>
      <c r="K11" s="1432">
        <v>79.2</v>
      </c>
      <c r="L11" s="1432"/>
      <c r="M11" s="1433">
        <v>69.2</v>
      </c>
      <c r="N11" s="1433"/>
      <c r="O11" s="1190"/>
      <c r="P11" s="1200"/>
    </row>
    <row r="12" spans="1:16" ht="13.5" customHeight="1" x14ac:dyDescent="0.2">
      <c r="A12" s="1194"/>
      <c r="B12" s="1197"/>
      <c r="C12" s="757" t="s">
        <v>157</v>
      </c>
      <c r="D12" s="1244"/>
      <c r="E12" s="1432">
        <v>209.3</v>
      </c>
      <c r="F12" s="1432"/>
      <c r="G12" s="1432">
        <v>187.6</v>
      </c>
      <c r="H12" s="1432"/>
      <c r="I12" s="1432">
        <v>175.5</v>
      </c>
      <c r="J12" s="1432"/>
      <c r="K12" s="1432">
        <v>180.8</v>
      </c>
      <c r="L12" s="1432"/>
      <c r="M12" s="1433">
        <v>156.4</v>
      </c>
      <c r="N12" s="1433"/>
      <c r="O12" s="1190"/>
      <c r="P12" s="1194"/>
    </row>
    <row r="13" spans="1:16" ht="13.5" customHeight="1" x14ac:dyDescent="0.2">
      <c r="A13" s="1194"/>
      <c r="B13" s="1197"/>
      <c r="C13" s="757" t="s">
        <v>158</v>
      </c>
      <c r="D13" s="1244"/>
      <c r="E13" s="1432">
        <v>171.3</v>
      </c>
      <c r="F13" s="1432"/>
      <c r="G13" s="1432">
        <v>163.1</v>
      </c>
      <c r="H13" s="1432"/>
      <c r="I13" s="1432">
        <v>157.69999999999999</v>
      </c>
      <c r="J13" s="1432"/>
      <c r="K13" s="1432">
        <v>150.1</v>
      </c>
      <c r="L13" s="1432"/>
      <c r="M13" s="1433">
        <v>126.2</v>
      </c>
      <c r="N13" s="1433"/>
      <c r="O13" s="1190"/>
      <c r="P13" s="1194"/>
    </row>
    <row r="14" spans="1:16" ht="19.5" customHeight="1" x14ac:dyDescent="0.2">
      <c r="A14" s="1194"/>
      <c r="B14" s="1197"/>
      <c r="C14" s="757" t="s">
        <v>181</v>
      </c>
      <c r="D14" s="1244"/>
      <c r="E14" s="1432">
        <v>54.3</v>
      </c>
      <c r="F14" s="1432"/>
      <c r="G14" s="1432">
        <v>58.6</v>
      </c>
      <c r="H14" s="1432"/>
      <c r="I14" s="1432">
        <v>54.6</v>
      </c>
      <c r="J14" s="1432"/>
      <c r="K14" s="1432">
        <v>45.9</v>
      </c>
      <c r="L14" s="1432"/>
      <c r="M14" s="1433">
        <v>42.2</v>
      </c>
      <c r="N14" s="1433"/>
      <c r="O14" s="1216"/>
      <c r="P14" s="1194"/>
    </row>
    <row r="15" spans="1:16" ht="13.5" customHeight="1" x14ac:dyDescent="0.2">
      <c r="A15" s="1194"/>
      <c r="B15" s="1197"/>
      <c r="C15" s="757" t="s">
        <v>182</v>
      </c>
      <c r="D15" s="1244"/>
      <c r="E15" s="1432">
        <v>407</v>
      </c>
      <c r="F15" s="1432"/>
      <c r="G15" s="1432">
        <v>385.4</v>
      </c>
      <c r="H15" s="1432"/>
      <c r="I15" s="1432">
        <v>367.4</v>
      </c>
      <c r="J15" s="1432"/>
      <c r="K15" s="1432">
        <v>364.2</v>
      </c>
      <c r="L15" s="1432"/>
      <c r="M15" s="1433">
        <v>309.60000000000002</v>
      </c>
      <c r="N15" s="1433"/>
      <c r="O15" s="1216"/>
      <c r="P15" s="1194"/>
    </row>
    <row r="16" spans="1:16" ht="19.5" customHeight="1" x14ac:dyDescent="0.2">
      <c r="A16" s="1194"/>
      <c r="B16" s="1197"/>
      <c r="C16" s="757" t="s">
        <v>183</v>
      </c>
      <c r="D16" s="1244"/>
      <c r="E16" s="1432">
        <v>188.2</v>
      </c>
      <c r="F16" s="1432"/>
      <c r="G16" s="1432">
        <v>189.4</v>
      </c>
      <c r="H16" s="1432"/>
      <c r="I16" s="1432">
        <v>194</v>
      </c>
      <c r="J16" s="1432"/>
      <c r="K16" s="1432">
        <v>189.6</v>
      </c>
      <c r="L16" s="1432"/>
      <c r="M16" s="1433">
        <v>168</v>
      </c>
      <c r="N16" s="1433"/>
      <c r="O16" s="1216"/>
      <c r="P16" s="1194"/>
    </row>
    <row r="17" spans="1:16" ht="13.5" customHeight="1" x14ac:dyDescent="0.2">
      <c r="A17" s="1194"/>
      <c r="B17" s="1197"/>
      <c r="C17" s="757" t="s">
        <v>184</v>
      </c>
      <c r="D17" s="1244"/>
      <c r="E17" s="1432">
        <v>273.2</v>
      </c>
      <c r="F17" s="1432"/>
      <c r="G17" s="1432">
        <v>254.6</v>
      </c>
      <c r="H17" s="1432"/>
      <c r="I17" s="1432">
        <v>228</v>
      </c>
      <c r="J17" s="1432"/>
      <c r="K17" s="1432">
        <v>220.5</v>
      </c>
      <c r="L17" s="1432"/>
      <c r="M17" s="1433">
        <v>183.8</v>
      </c>
      <c r="N17" s="1433"/>
      <c r="O17" s="1216"/>
      <c r="P17" s="1194"/>
    </row>
    <row r="18" spans="1:16" s="1214" customFormat="1" ht="18.75" customHeight="1" x14ac:dyDescent="0.2">
      <c r="A18" s="1212"/>
      <c r="B18" s="1213"/>
      <c r="C18" s="1388" t="s">
        <v>185</v>
      </c>
      <c r="D18" s="1388"/>
      <c r="E18" s="1426">
        <v>8.8000000000000007</v>
      </c>
      <c r="F18" s="1426"/>
      <c r="G18" s="1426">
        <v>8.5</v>
      </c>
      <c r="H18" s="1426"/>
      <c r="I18" s="1426">
        <v>8.1</v>
      </c>
      <c r="J18" s="1426"/>
      <c r="K18" s="1426">
        <v>7.9</v>
      </c>
      <c r="L18" s="1426"/>
      <c r="M18" s="1427">
        <v>6.7</v>
      </c>
      <c r="N18" s="1427"/>
      <c r="O18" s="1218"/>
      <c r="P18" s="1212"/>
    </row>
    <row r="19" spans="1:16" ht="13.5" customHeight="1" x14ac:dyDescent="0.2">
      <c r="A19" s="1194"/>
      <c r="B19" s="1197"/>
      <c r="C19" s="757" t="s">
        <v>72</v>
      </c>
      <c r="D19" s="1244"/>
      <c r="E19" s="1432">
        <v>8.4</v>
      </c>
      <c r="F19" s="1432"/>
      <c r="G19" s="1432">
        <v>7.7</v>
      </c>
      <c r="H19" s="1432"/>
      <c r="I19" s="1432">
        <v>7.7</v>
      </c>
      <c r="J19" s="1432"/>
      <c r="K19" s="1432">
        <v>7.6</v>
      </c>
      <c r="L19" s="1432"/>
      <c r="M19" s="1433">
        <v>6.4</v>
      </c>
      <c r="N19" s="1433"/>
      <c r="O19" s="1216"/>
      <c r="P19" s="1194"/>
    </row>
    <row r="20" spans="1:16" ht="13.5" customHeight="1" x14ac:dyDescent="0.2">
      <c r="A20" s="1194"/>
      <c r="B20" s="1197"/>
      <c r="C20" s="757" t="s">
        <v>71</v>
      </c>
      <c r="D20" s="1244"/>
      <c r="E20" s="1432">
        <v>9.3000000000000007</v>
      </c>
      <c r="F20" s="1432"/>
      <c r="G20" s="1432">
        <v>9.1999999999999993</v>
      </c>
      <c r="H20" s="1432"/>
      <c r="I20" s="1432">
        <v>8.4</v>
      </c>
      <c r="J20" s="1432"/>
      <c r="K20" s="1432">
        <v>8.1</v>
      </c>
      <c r="L20" s="1432"/>
      <c r="M20" s="1433">
        <v>7.1</v>
      </c>
      <c r="N20" s="1433"/>
      <c r="O20" s="1216"/>
      <c r="P20" s="1194"/>
    </row>
    <row r="21" spans="1:16" s="1272" customFormat="1" ht="13.5" customHeight="1" x14ac:dyDescent="0.2">
      <c r="A21" s="1269"/>
      <c r="B21" s="1270"/>
      <c r="C21" s="1292" t="s">
        <v>186</v>
      </c>
      <c r="D21" s="1269"/>
      <c r="E21" s="1434">
        <f>+E20-E19</f>
        <v>0.90000000000000036</v>
      </c>
      <c r="F21" s="1434"/>
      <c r="G21" s="1434">
        <f t="shared" ref="G21" si="0">+G20-G19</f>
        <v>1.4999999999999991</v>
      </c>
      <c r="H21" s="1434"/>
      <c r="I21" s="1434">
        <f t="shared" ref="I21" si="1">+I20-I19</f>
        <v>0.70000000000000018</v>
      </c>
      <c r="J21" s="1434"/>
      <c r="K21" s="1434">
        <f t="shared" ref="K21" si="2">+K20-K19</f>
        <v>0.5</v>
      </c>
      <c r="L21" s="1434"/>
      <c r="M21" s="1435">
        <f t="shared" ref="M21" si="3">+M20-M19</f>
        <v>0.69999999999999929</v>
      </c>
      <c r="N21" s="1435"/>
      <c r="O21" s="1271"/>
      <c r="P21" s="1269"/>
    </row>
    <row r="22" spans="1:16" ht="19.5" customHeight="1" x14ac:dyDescent="0.2">
      <c r="A22" s="1194"/>
      <c r="B22" s="1197"/>
      <c r="C22" s="757" t="s">
        <v>156</v>
      </c>
      <c r="D22" s="1244"/>
      <c r="E22" s="1432">
        <v>22.7</v>
      </c>
      <c r="F22" s="1432"/>
      <c r="G22" s="1432">
        <v>24.2</v>
      </c>
      <c r="H22" s="1432"/>
      <c r="I22" s="1432">
        <v>23.5</v>
      </c>
      <c r="J22" s="1432"/>
      <c r="K22" s="1432">
        <v>21.9</v>
      </c>
      <c r="L22" s="1432"/>
      <c r="M22" s="1433">
        <v>19.399999999999999</v>
      </c>
      <c r="N22" s="1433"/>
      <c r="O22" s="1216"/>
      <c r="P22" s="1194"/>
    </row>
    <row r="23" spans="1:16" ht="13.5" customHeight="1" x14ac:dyDescent="0.2">
      <c r="A23" s="1194"/>
      <c r="B23" s="1197"/>
      <c r="C23" s="757" t="s">
        <v>157</v>
      </c>
      <c r="D23" s="1194"/>
      <c r="E23" s="1432">
        <v>8.5</v>
      </c>
      <c r="F23" s="1432"/>
      <c r="G23" s="1432">
        <v>7.7</v>
      </c>
      <c r="H23" s="1432"/>
      <c r="I23" s="1432">
        <v>7.2</v>
      </c>
      <c r="J23" s="1432"/>
      <c r="K23" s="1432">
        <v>7.5</v>
      </c>
      <c r="L23" s="1432"/>
      <c r="M23" s="1433">
        <v>6.5</v>
      </c>
      <c r="N23" s="1433"/>
      <c r="O23" s="1216"/>
      <c r="P23" s="1194"/>
    </row>
    <row r="24" spans="1:16" ht="13.5" customHeight="1" x14ac:dyDescent="0.2">
      <c r="A24" s="1194"/>
      <c r="B24" s="1197"/>
      <c r="C24" s="757" t="s">
        <v>158</v>
      </c>
      <c r="D24" s="1194"/>
      <c r="E24" s="1432">
        <v>7.1</v>
      </c>
      <c r="F24" s="1432"/>
      <c r="G24" s="1432">
        <v>6.7</v>
      </c>
      <c r="H24" s="1432"/>
      <c r="I24" s="1432">
        <v>6.5</v>
      </c>
      <c r="J24" s="1432"/>
      <c r="K24" s="1432">
        <v>6.2</v>
      </c>
      <c r="L24" s="1432"/>
      <c r="M24" s="1433">
        <v>5.0999999999999996</v>
      </c>
      <c r="N24" s="1433"/>
      <c r="O24" s="1216"/>
      <c r="P24" s="1194"/>
    </row>
    <row r="25" spans="1:16" s="1274" customFormat="1" ht="19.5" customHeight="1" x14ac:dyDescent="0.2">
      <c r="A25" s="1273"/>
      <c r="B25" s="1203"/>
      <c r="C25" s="757" t="s">
        <v>187</v>
      </c>
      <c r="D25" s="1244"/>
      <c r="E25" s="1432">
        <v>9.5</v>
      </c>
      <c r="F25" s="1432"/>
      <c r="G25" s="1432">
        <v>9.3000000000000007</v>
      </c>
      <c r="H25" s="1432"/>
      <c r="I25" s="1432">
        <v>9.3000000000000007</v>
      </c>
      <c r="J25" s="1432"/>
      <c r="K25" s="1432">
        <v>8.1</v>
      </c>
      <c r="L25" s="1432"/>
      <c r="M25" s="1433">
        <v>7.2</v>
      </c>
      <c r="N25" s="1433"/>
      <c r="O25" s="1199"/>
      <c r="P25" s="1273"/>
    </row>
    <row r="26" spans="1:16" s="1274" customFormat="1" ht="13.5" customHeight="1" x14ac:dyDescent="0.2">
      <c r="A26" s="1273"/>
      <c r="B26" s="1203"/>
      <c r="C26" s="757" t="s">
        <v>188</v>
      </c>
      <c r="D26" s="1244"/>
      <c r="E26" s="1432">
        <v>7</v>
      </c>
      <c r="F26" s="1432"/>
      <c r="G26" s="1432">
        <v>6.8</v>
      </c>
      <c r="H26" s="1432"/>
      <c r="I26" s="1432">
        <v>5.9</v>
      </c>
      <c r="J26" s="1432"/>
      <c r="K26" s="1432">
        <v>6.3</v>
      </c>
      <c r="L26" s="1432"/>
      <c r="M26" s="1433">
        <v>5.3</v>
      </c>
      <c r="N26" s="1433"/>
      <c r="O26" s="1199"/>
      <c r="P26" s="1273"/>
    </row>
    <row r="27" spans="1:16" s="1274" customFormat="1" ht="13.5" customHeight="1" x14ac:dyDescent="0.2">
      <c r="A27" s="1273"/>
      <c r="B27" s="1203"/>
      <c r="C27" s="757" t="s">
        <v>189</v>
      </c>
      <c r="D27" s="1244"/>
      <c r="E27" s="1432">
        <v>9.4</v>
      </c>
      <c r="F27" s="1432"/>
      <c r="G27" s="1432">
        <v>9.4</v>
      </c>
      <c r="H27" s="1432"/>
      <c r="I27" s="1432">
        <v>8.1999999999999993</v>
      </c>
      <c r="J27" s="1432"/>
      <c r="K27" s="1432">
        <v>8.6</v>
      </c>
      <c r="L27" s="1432"/>
      <c r="M27" s="1433">
        <v>7.2</v>
      </c>
      <c r="N27" s="1433"/>
      <c r="O27" s="1199"/>
      <c r="P27" s="1273"/>
    </row>
    <row r="28" spans="1:16" s="1274" customFormat="1" ht="13.5" customHeight="1" x14ac:dyDescent="0.2">
      <c r="A28" s="1273"/>
      <c r="B28" s="1203"/>
      <c r="C28" s="757" t="s">
        <v>190</v>
      </c>
      <c r="D28" s="1244"/>
      <c r="E28" s="1432">
        <v>8.6999999999999993</v>
      </c>
      <c r="F28" s="1432"/>
      <c r="G28" s="1432">
        <v>7.4</v>
      </c>
      <c r="H28" s="1432"/>
      <c r="I28" s="1432">
        <v>8.4</v>
      </c>
      <c r="J28" s="1432"/>
      <c r="K28" s="1432">
        <v>7.8</v>
      </c>
      <c r="L28" s="1432"/>
      <c r="M28" s="1433">
        <v>6.9</v>
      </c>
      <c r="N28" s="1433"/>
      <c r="O28" s="1199"/>
      <c r="P28" s="1273"/>
    </row>
    <row r="29" spans="1:16" s="1274" customFormat="1" ht="13.5" customHeight="1" x14ac:dyDescent="0.2">
      <c r="A29" s="1273"/>
      <c r="B29" s="1203"/>
      <c r="C29" s="757" t="s">
        <v>191</v>
      </c>
      <c r="D29" s="1244"/>
      <c r="E29" s="1432">
        <v>7.6</v>
      </c>
      <c r="F29" s="1432"/>
      <c r="G29" s="1432">
        <v>5.2</v>
      </c>
      <c r="H29" s="1432"/>
      <c r="I29" s="1432">
        <v>7.3</v>
      </c>
      <c r="J29" s="1432"/>
      <c r="K29" s="1432">
        <v>7.6</v>
      </c>
      <c r="L29" s="1432"/>
      <c r="M29" s="1433">
        <v>5.3</v>
      </c>
      <c r="N29" s="1433"/>
      <c r="O29" s="1199"/>
      <c r="P29" s="1273"/>
    </row>
    <row r="30" spans="1:16" s="1274" customFormat="1" ht="13.5" customHeight="1" x14ac:dyDescent="0.2">
      <c r="A30" s="1273"/>
      <c r="B30" s="1203"/>
      <c r="C30" s="757" t="s">
        <v>130</v>
      </c>
      <c r="D30" s="1244"/>
      <c r="E30" s="1432">
        <v>10</v>
      </c>
      <c r="F30" s="1432"/>
      <c r="G30" s="1432">
        <v>8.1999999999999993</v>
      </c>
      <c r="H30" s="1432"/>
      <c r="I30" s="1432">
        <v>8.3000000000000007</v>
      </c>
      <c r="J30" s="1432"/>
      <c r="K30" s="1432">
        <v>8.9</v>
      </c>
      <c r="L30" s="1432"/>
      <c r="M30" s="1433">
        <v>8.1999999999999993</v>
      </c>
      <c r="N30" s="1433"/>
      <c r="O30" s="1199"/>
      <c r="P30" s="1273"/>
    </row>
    <row r="31" spans="1:16" s="1274" customFormat="1" ht="13.5" customHeight="1" x14ac:dyDescent="0.2">
      <c r="A31" s="1273"/>
      <c r="B31" s="1203"/>
      <c r="C31" s="757" t="s">
        <v>131</v>
      </c>
      <c r="D31" s="1244"/>
      <c r="E31" s="1432">
        <v>11</v>
      </c>
      <c r="F31" s="1432"/>
      <c r="G31" s="1432">
        <v>9.3000000000000007</v>
      </c>
      <c r="H31" s="1432"/>
      <c r="I31" s="1432">
        <v>8.9</v>
      </c>
      <c r="J31" s="1432"/>
      <c r="K31" s="1432">
        <v>9.1</v>
      </c>
      <c r="L31" s="1432"/>
      <c r="M31" s="1433">
        <v>8.3000000000000007</v>
      </c>
      <c r="N31" s="1433"/>
      <c r="O31" s="1199"/>
      <c r="P31" s="1273"/>
    </row>
    <row r="32" spans="1:16" ht="19.5" customHeight="1" x14ac:dyDescent="0.2">
      <c r="A32" s="1194"/>
      <c r="B32" s="1197"/>
      <c r="C32" s="1388" t="s">
        <v>192</v>
      </c>
      <c r="D32" s="1388"/>
      <c r="E32" s="1426">
        <v>5.2</v>
      </c>
      <c r="F32" s="1426"/>
      <c r="G32" s="1426">
        <v>4.9000000000000004</v>
      </c>
      <c r="H32" s="1426"/>
      <c r="I32" s="1426">
        <v>4.4000000000000004</v>
      </c>
      <c r="J32" s="1426"/>
      <c r="K32" s="1426">
        <v>4.2</v>
      </c>
      <c r="L32" s="1426"/>
      <c r="M32" s="1427">
        <v>3.5</v>
      </c>
      <c r="N32" s="1427"/>
      <c r="O32" s="1216"/>
      <c r="P32" s="1194"/>
    </row>
    <row r="33" spans="1:16" s="1274" customFormat="1" ht="13.5" customHeight="1" x14ac:dyDescent="0.2">
      <c r="A33" s="1273"/>
      <c r="B33" s="1275"/>
      <c r="C33" s="757" t="s">
        <v>72</v>
      </c>
      <c r="D33" s="1244"/>
      <c r="E33" s="1421">
        <v>5</v>
      </c>
      <c r="F33" s="1421"/>
      <c r="G33" s="1421">
        <v>4.5999999999999996</v>
      </c>
      <c r="H33" s="1421"/>
      <c r="I33" s="1421">
        <v>4.2</v>
      </c>
      <c r="J33" s="1421"/>
      <c r="K33" s="1421">
        <v>4.0999999999999996</v>
      </c>
      <c r="L33" s="1421"/>
      <c r="M33" s="1422">
        <v>3.4</v>
      </c>
      <c r="N33" s="1422"/>
      <c r="O33" s="1199"/>
      <c r="P33" s="1273"/>
    </row>
    <row r="34" spans="1:16" s="1274" customFormat="1" ht="13.5" customHeight="1" x14ac:dyDescent="0.2">
      <c r="A34" s="1273"/>
      <c r="B34" s="1275"/>
      <c r="C34" s="757" t="s">
        <v>71</v>
      </c>
      <c r="D34" s="1244"/>
      <c r="E34" s="1421">
        <v>5.5</v>
      </c>
      <c r="F34" s="1421"/>
      <c r="G34" s="1421">
        <v>5.2</v>
      </c>
      <c r="H34" s="1421"/>
      <c r="I34" s="1421">
        <v>4.5</v>
      </c>
      <c r="J34" s="1421"/>
      <c r="K34" s="1421">
        <v>4.3</v>
      </c>
      <c r="L34" s="1421"/>
      <c r="M34" s="1422">
        <v>3.6</v>
      </c>
      <c r="N34" s="1422"/>
      <c r="O34" s="1199"/>
      <c r="P34" s="1273"/>
    </row>
    <row r="35" spans="1:16" s="1272" customFormat="1" ht="13.5" customHeight="1" x14ac:dyDescent="0.2">
      <c r="A35" s="1269"/>
      <c r="B35" s="1270"/>
      <c r="C35" s="1292" t="s">
        <v>193</v>
      </c>
      <c r="D35" s="1269"/>
      <c r="E35" s="1434">
        <f>+E34-E33</f>
        <v>0.5</v>
      </c>
      <c r="F35" s="1434"/>
      <c r="G35" s="1434">
        <f t="shared" ref="G35" si="4">+G34-G33</f>
        <v>0.60000000000000053</v>
      </c>
      <c r="H35" s="1434"/>
      <c r="I35" s="1434">
        <f t="shared" ref="I35" si="5">+I34-I33</f>
        <v>0.29999999999999982</v>
      </c>
      <c r="J35" s="1434"/>
      <c r="K35" s="1434">
        <f t="shared" ref="K35" si="6">+K34-K33</f>
        <v>0.20000000000000018</v>
      </c>
      <c r="L35" s="1434"/>
      <c r="M35" s="1435">
        <f t="shared" ref="M35" si="7">+M34-M33</f>
        <v>0.20000000000000018</v>
      </c>
      <c r="N35" s="1435"/>
      <c r="O35" s="1271"/>
      <c r="P35" s="1269"/>
    </row>
    <row r="36" spans="1:16" s="1247" customFormat="1" ht="12.75" customHeight="1" thickBot="1" x14ac:dyDescent="0.25">
      <c r="A36" s="1244"/>
      <c r="B36" s="1277"/>
      <c r="C36" s="760"/>
      <c r="D36" s="1320"/>
      <c r="E36" s="1250"/>
      <c r="F36" s="1321"/>
      <c r="G36" s="1250"/>
      <c r="H36" s="1321"/>
      <c r="I36" s="1250"/>
      <c r="J36" s="1250"/>
      <c r="K36" s="1250"/>
      <c r="L36" s="1250"/>
      <c r="M36" s="1391"/>
      <c r="N36" s="1391"/>
      <c r="O36" s="1211"/>
      <c r="P36" s="1244"/>
    </row>
    <row r="37" spans="1:16" s="1247" customFormat="1" ht="13.5" customHeight="1" thickBot="1" x14ac:dyDescent="0.25">
      <c r="A37" s="1244"/>
      <c r="B37" s="1277"/>
      <c r="C37" s="1429" t="s">
        <v>530</v>
      </c>
      <c r="D37" s="1430"/>
      <c r="E37" s="1430"/>
      <c r="F37" s="1430"/>
      <c r="G37" s="1430"/>
      <c r="H37" s="1430"/>
      <c r="I37" s="1430"/>
      <c r="J37" s="1430"/>
      <c r="K37" s="1430"/>
      <c r="L37" s="1430"/>
      <c r="M37" s="1430"/>
      <c r="N37" s="1431"/>
      <c r="O37" s="1211"/>
      <c r="P37" s="1244"/>
    </row>
    <row r="38" spans="1:16" s="1247" customFormat="1" ht="3" customHeight="1" x14ac:dyDescent="0.2">
      <c r="A38" s="1244"/>
      <c r="B38" s="1277"/>
      <c r="C38" s="1408" t="s">
        <v>159</v>
      </c>
      <c r="D38" s="1409"/>
      <c r="E38" s="1268"/>
      <c r="F38" s="1268"/>
      <c r="G38" s="1268"/>
      <c r="H38" s="1268"/>
      <c r="I38" s="1268"/>
      <c r="J38" s="1268"/>
      <c r="K38" s="1322"/>
      <c r="L38" s="1268"/>
      <c r="M38" s="1268"/>
      <c r="N38" s="1268"/>
      <c r="O38" s="1211"/>
      <c r="P38" s="1244"/>
    </row>
    <row r="39" spans="1:16" ht="12.75" customHeight="1" x14ac:dyDescent="0.2">
      <c r="A39" s="1194"/>
      <c r="B39" s="1197"/>
      <c r="C39" s="1437"/>
      <c r="D39" s="1437"/>
      <c r="E39" s="1205" t="s">
        <v>34</v>
      </c>
      <c r="F39" s="1206" t="s">
        <v>34</v>
      </c>
      <c r="G39" s="1205">
        <v>2017</v>
      </c>
      <c r="H39" s="1206" t="s">
        <v>34</v>
      </c>
      <c r="I39" s="1207"/>
      <c r="J39" s="1206" t="s">
        <v>34</v>
      </c>
      <c r="K39" s="1208" t="s">
        <v>34</v>
      </c>
      <c r="L39" s="1209">
        <v>2018</v>
      </c>
      <c r="M39" s="1209" t="s">
        <v>34</v>
      </c>
      <c r="N39" s="1210"/>
      <c r="O39" s="1190"/>
      <c r="P39" s="1200"/>
    </row>
    <row r="40" spans="1:16" s="1247" customFormat="1" ht="12.75" customHeight="1" x14ac:dyDescent="0.2">
      <c r="A40" s="1244"/>
      <c r="B40" s="1277"/>
      <c r="C40" s="1211"/>
      <c r="D40" s="1211"/>
      <c r="E40" s="1398" t="str">
        <f>+E7</f>
        <v>2.º trimestre</v>
      </c>
      <c r="F40" s="1398"/>
      <c r="G40" s="1398" t="str">
        <f>+G7</f>
        <v>3.º trimestre</v>
      </c>
      <c r="H40" s="1398"/>
      <c r="I40" s="1398" t="str">
        <f>+I7</f>
        <v>4.º trimestre</v>
      </c>
      <c r="J40" s="1398"/>
      <c r="K40" s="1398" t="str">
        <f>+K7</f>
        <v>1.º trimestre</v>
      </c>
      <c r="L40" s="1398"/>
      <c r="M40" s="1398" t="str">
        <f>+M7</f>
        <v>2.º trimestre</v>
      </c>
      <c r="N40" s="1398"/>
      <c r="O40" s="1211"/>
      <c r="P40" s="1244"/>
    </row>
    <row r="41" spans="1:16" s="1247" customFormat="1" ht="12.75" customHeight="1" x14ac:dyDescent="0.2">
      <c r="A41" s="1244"/>
      <c r="B41" s="1277"/>
      <c r="C41" s="1211"/>
      <c r="D41" s="1211"/>
      <c r="E41" s="769" t="s">
        <v>160</v>
      </c>
      <c r="F41" s="769" t="s">
        <v>106</v>
      </c>
      <c r="G41" s="769" t="s">
        <v>160</v>
      </c>
      <c r="H41" s="769" t="s">
        <v>106</v>
      </c>
      <c r="I41" s="770" t="s">
        <v>160</v>
      </c>
      <c r="J41" s="770" t="s">
        <v>106</v>
      </c>
      <c r="K41" s="770" t="s">
        <v>160</v>
      </c>
      <c r="L41" s="770" t="s">
        <v>106</v>
      </c>
      <c r="M41" s="770" t="s">
        <v>160</v>
      </c>
      <c r="N41" s="770" t="s">
        <v>106</v>
      </c>
      <c r="O41" s="1211"/>
      <c r="P41" s="1244"/>
    </row>
    <row r="42" spans="1:16" s="1247" customFormat="1" ht="18.75" customHeight="1" x14ac:dyDescent="0.2">
      <c r="A42" s="1244"/>
      <c r="B42" s="1277"/>
      <c r="C42" s="1388" t="s">
        <v>180</v>
      </c>
      <c r="D42" s="1388"/>
      <c r="E42" s="1323">
        <v>461.4</v>
      </c>
      <c r="F42" s="1311">
        <f>+E42/E42*100</f>
        <v>100</v>
      </c>
      <c r="G42" s="1323">
        <v>444</v>
      </c>
      <c r="H42" s="1311">
        <f>+G42/G42*100</f>
        <v>100</v>
      </c>
      <c r="I42" s="1323">
        <v>422</v>
      </c>
      <c r="J42" s="1311">
        <f>+I42/I42*100</f>
        <v>100</v>
      </c>
      <c r="K42" s="1323">
        <v>410.1</v>
      </c>
      <c r="L42" s="1311">
        <f>+K42/K42*100</f>
        <v>100</v>
      </c>
      <c r="M42" s="1324">
        <v>351.8</v>
      </c>
      <c r="N42" s="1312">
        <f>+M42/M42*100</f>
        <v>100</v>
      </c>
      <c r="O42" s="1211"/>
      <c r="P42" s="1244"/>
    </row>
    <row r="43" spans="1:16" s="1247" customFormat="1" ht="14.25" customHeight="1" x14ac:dyDescent="0.2">
      <c r="A43" s="1244"/>
      <c r="B43" s="1277"/>
      <c r="C43" s="1325"/>
      <c r="D43" s="1292" t="s">
        <v>72</v>
      </c>
      <c r="E43" s="1326">
        <v>224.2</v>
      </c>
      <c r="F43" s="1313">
        <f>+E43/E42*100</f>
        <v>48.591244039878632</v>
      </c>
      <c r="G43" s="1326">
        <v>207.2</v>
      </c>
      <c r="H43" s="1313">
        <f>+G43/G42*100</f>
        <v>46.666666666666664</v>
      </c>
      <c r="I43" s="1326">
        <v>206.5</v>
      </c>
      <c r="J43" s="1313">
        <f>+I43/I42*100</f>
        <v>48.93364928909952</v>
      </c>
      <c r="K43" s="1326">
        <v>203.4</v>
      </c>
      <c r="L43" s="1313">
        <f>+K43/K42*100</f>
        <v>49.597659107534746</v>
      </c>
      <c r="M43" s="1327">
        <v>169.6</v>
      </c>
      <c r="N43" s="1314">
        <f>+M43/M42*100</f>
        <v>48.20920977828311</v>
      </c>
      <c r="O43" s="1211"/>
      <c r="P43" s="1244"/>
    </row>
    <row r="44" spans="1:16" s="1247" customFormat="1" ht="14.25" customHeight="1" x14ac:dyDescent="0.2">
      <c r="A44" s="1244"/>
      <c r="B44" s="1277"/>
      <c r="C44" s="1325"/>
      <c r="D44" s="1292" t="s">
        <v>71</v>
      </c>
      <c r="E44" s="1326">
        <v>237.1</v>
      </c>
      <c r="F44" s="1313">
        <f>+E44/E42*100</f>
        <v>51.387082791504127</v>
      </c>
      <c r="G44" s="1326">
        <v>236.8</v>
      </c>
      <c r="H44" s="1313">
        <f>+G44/G42*100</f>
        <v>53.333333333333336</v>
      </c>
      <c r="I44" s="1326">
        <v>215.4</v>
      </c>
      <c r="J44" s="1313">
        <f>+I44/I42*100</f>
        <v>51.042654028436019</v>
      </c>
      <c r="K44" s="1326">
        <v>206.7</v>
      </c>
      <c r="L44" s="1313">
        <f>+K44/K42*100</f>
        <v>50.402340892465247</v>
      </c>
      <c r="M44" s="1327">
        <v>182.2</v>
      </c>
      <c r="N44" s="1314">
        <f>+M44/M42*100</f>
        <v>51.790790221716875</v>
      </c>
      <c r="O44" s="1211"/>
      <c r="P44" s="1244"/>
    </row>
    <row r="45" spans="1:16" s="1247" customFormat="1" ht="18.75" customHeight="1" x14ac:dyDescent="0.2">
      <c r="A45" s="1244"/>
      <c r="B45" s="1277"/>
      <c r="C45" s="757" t="s">
        <v>156</v>
      </c>
      <c r="D45" s="763"/>
      <c r="E45" s="1328">
        <v>80.8</v>
      </c>
      <c r="F45" s="1315">
        <f>+E45/E$42*100</f>
        <v>17.511920242739489</v>
      </c>
      <c r="G45" s="1329">
        <v>93.2</v>
      </c>
      <c r="H45" s="1315">
        <f>+G45/G$42*100</f>
        <v>20.990990990990991</v>
      </c>
      <c r="I45" s="1329">
        <v>88.8</v>
      </c>
      <c r="J45" s="1315">
        <f>+I45/I$42*100</f>
        <v>21.042654028436019</v>
      </c>
      <c r="K45" s="1329">
        <v>79.2</v>
      </c>
      <c r="L45" s="1315">
        <f>+K45/K$42*100</f>
        <v>19.312362838332113</v>
      </c>
      <c r="M45" s="1330">
        <v>69.2</v>
      </c>
      <c r="N45" s="1316">
        <f>+M45/M$42*100</f>
        <v>19.670267197271176</v>
      </c>
      <c r="O45" s="1211"/>
      <c r="P45" s="1244"/>
    </row>
    <row r="46" spans="1:16" s="1247" customFormat="1" ht="14.25" customHeight="1" x14ac:dyDescent="0.2">
      <c r="A46" s="1244"/>
      <c r="B46" s="1277"/>
      <c r="C46" s="760"/>
      <c r="D46" s="1317" t="s">
        <v>72</v>
      </c>
      <c r="E46" s="1331">
        <v>43.3</v>
      </c>
      <c r="F46" s="1313">
        <f>+E46/E45*100</f>
        <v>53.589108910891092</v>
      </c>
      <c r="G46" s="1332">
        <v>43.7</v>
      </c>
      <c r="H46" s="1313">
        <f>+G46/G45*100</f>
        <v>46.888412017167383</v>
      </c>
      <c r="I46" s="1332">
        <v>43.1</v>
      </c>
      <c r="J46" s="1313">
        <f>+I46/I45*100</f>
        <v>48.536036036036037</v>
      </c>
      <c r="K46" s="1332">
        <v>46.7</v>
      </c>
      <c r="L46" s="1313">
        <f>+K46/K45*100</f>
        <v>58.964646464646464</v>
      </c>
      <c r="M46" s="1333">
        <v>33.9</v>
      </c>
      <c r="N46" s="1314">
        <f>+M46/M45*100</f>
        <v>48.98843930635838</v>
      </c>
      <c r="O46" s="1211"/>
      <c r="P46" s="1244"/>
    </row>
    <row r="47" spans="1:16" s="1247" customFormat="1" ht="14.25" customHeight="1" x14ac:dyDescent="0.2">
      <c r="A47" s="1244"/>
      <c r="B47" s="1277"/>
      <c r="C47" s="760"/>
      <c r="D47" s="1317" t="s">
        <v>71</v>
      </c>
      <c r="E47" s="1331">
        <v>37.5</v>
      </c>
      <c r="F47" s="1313">
        <f>+E47/E45*100</f>
        <v>46.410891089108915</v>
      </c>
      <c r="G47" s="1332">
        <v>49.5</v>
      </c>
      <c r="H47" s="1313">
        <f>+G47/G45*100</f>
        <v>53.111587982832617</v>
      </c>
      <c r="I47" s="1332">
        <v>45.8</v>
      </c>
      <c r="J47" s="1313">
        <f>+I47/I45*100</f>
        <v>51.576576576576571</v>
      </c>
      <c r="K47" s="1332">
        <v>32.5</v>
      </c>
      <c r="L47" s="1313">
        <f>+K47/K45*100</f>
        <v>41.035353535353536</v>
      </c>
      <c r="M47" s="1333">
        <v>35.299999999999997</v>
      </c>
      <c r="N47" s="1314">
        <f>+M47/M45*100</f>
        <v>51.011560693641613</v>
      </c>
      <c r="O47" s="1211"/>
      <c r="P47" s="1244"/>
    </row>
    <row r="48" spans="1:16" s="1247" customFormat="1" ht="18.75" customHeight="1" x14ac:dyDescent="0.2">
      <c r="A48" s="1244"/>
      <c r="B48" s="1277"/>
      <c r="C48" s="757" t="s">
        <v>525</v>
      </c>
      <c r="D48" s="763"/>
      <c r="E48" s="1328">
        <v>104.7</v>
      </c>
      <c r="F48" s="1315">
        <f>+E48/E$42*100</f>
        <v>22.69180754226268</v>
      </c>
      <c r="G48" s="1329">
        <v>94.8</v>
      </c>
      <c r="H48" s="1315">
        <f>+G48/G$42*100</f>
        <v>21.351351351351351</v>
      </c>
      <c r="I48" s="1329">
        <v>88.9</v>
      </c>
      <c r="J48" s="1315">
        <f>+I48/I$42*100</f>
        <v>21.066350710900476</v>
      </c>
      <c r="K48" s="1329">
        <v>91.7</v>
      </c>
      <c r="L48" s="1315">
        <f>+K48/K$42*100</f>
        <v>22.360399902462813</v>
      </c>
      <c r="M48" s="1330">
        <v>71.400000000000006</v>
      </c>
      <c r="N48" s="1316">
        <f>+M48/M$42*100</f>
        <v>20.295622512791358</v>
      </c>
      <c r="O48" s="1211"/>
      <c r="P48" s="1244"/>
    </row>
    <row r="49" spans="1:16" s="1247" customFormat="1" ht="14.25" customHeight="1" x14ac:dyDescent="0.2">
      <c r="A49" s="1244"/>
      <c r="B49" s="1277"/>
      <c r="C49" s="760"/>
      <c r="D49" s="1317" t="s">
        <v>72</v>
      </c>
      <c r="E49" s="1332">
        <v>46.1</v>
      </c>
      <c r="F49" s="1313">
        <f>+E49/E48*100</f>
        <v>44.030563514804207</v>
      </c>
      <c r="G49" s="1332">
        <v>43.1</v>
      </c>
      <c r="H49" s="1313">
        <f>+G49/G48*100</f>
        <v>45.46413502109705</v>
      </c>
      <c r="I49" s="1332">
        <v>45.1</v>
      </c>
      <c r="J49" s="1313">
        <f>+I49/I48*100</f>
        <v>50.73115860517435</v>
      </c>
      <c r="K49" s="1332">
        <v>46.6</v>
      </c>
      <c r="L49" s="1313">
        <f>+K49/K48*100</f>
        <v>50.817884405670668</v>
      </c>
      <c r="M49" s="1333">
        <v>36.4</v>
      </c>
      <c r="N49" s="1314">
        <f>+M49/M48*100</f>
        <v>50.980392156862742</v>
      </c>
      <c r="O49" s="1211"/>
      <c r="P49" s="1244"/>
    </row>
    <row r="50" spans="1:16" s="1247" customFormat="1" ht="14.25" customHeight="1" x14ac:dyDescent="0.2">
      <c r="A50" s="1244"/>
      <c r="B50" s="1277"/>
      <c r="C50" s="760"/>
      <c r="D50" s="1317" t="s">
        <v>71</v>
      </c>
      <c r="E50" s="1331">
        <v>58.6</v>
      </c>
      <c r="F50" s="1313">
        <f>+E50/E48*100</f>
        <v>55.9694364851958</v>
      </c>
      <c r="G50" s="1332">
        <v>51.7</v>
      </c>
      <c r="H50" s="1313">
        <f>+G50/G48*100</f>
        <v>54.535864978902957</v>
      </c>
      <c r="I50" s="1332">
        <v>43.7</v>
      </c>
      <c r="J50" s="1313">
        <f>+I50/I48*100</f>
        <v>49.156355455568054</v>
      </c>
      <c r="K50" s="1332">
        <v>45.2</v>
      </c>
      <c r="L50" s="1313">
        <f>+K50/K48*100</f>
        <v>49.291166848418762</v>
      </c>
      <c r="M50" s="1333">
        <v>35</v>
      </c>
      <c r="N50" s="1314">
        <f>+M50/M48*100</f>
        <v>49.019607843137251</v>
      </c>
      <c r="O50" s="1211"/>
      <c r="P50" s="1244"/>
    </row>
    <row r="51" spans="1:16" s="1247" customFormat="1" ht="18.75" customHeight="1" x14ac:dyDescent="0.2">
      <c r="A51" s="1244"/>
      <c r="B51" s="1277"/>
      <c r="C51" s="757" t="s">
        <v>526</v>
      </c>
      <c r="D51" s="763"/>
      <c r="E51" s="1328">
        <v>104.5</v>
      </c>
      <c r="F51" s="1315">
        <f>+E51/E$42*100</f>
        <v>22.648461205028177</v>
      </c>
      <c r="G51" s="1329">
        <v>92.8</v>
      </c>
      <c r="H51" s="1315">
        <f>+G51/G$42*100</f>
        <v>20.900900900900901</v>
      </c>
      <c r="I51" s="1329">
        <v>86.6</v>
      </c>
      <c r="J51" s="1315">
        <f>+I51/I$42*100</f>
        <v>20.521327014218009</v>
      </c>
      <c r="K51" s="1329">
        <v>89</v>
      </c>
      <c r="L51" s="1315">
        <f>+K51/K$42*100</f>
        <v>21.70202389661058</v>
      </c>
      <c r="M51" s="1330">
        <v>85.1</v>
      </c>
      <c r="N51" s="1316">
        <f>+M51/M$42*100</f>
        <v>24.189880613985217</v>
      </c>
      <c r="O51" s="1211"/>
      <c r="P51" s="1244"/>
    </row>
    <row r="52" spans="1:16" s="1247" customFormat="1" ht="14.25" customHeight="1" x14ac:dyDescent="0.2">
      <c r="A52" s="1244"/>
      <c r="B52" s="1277"/>
      <c r="C52" s="760"/>
      <c r="D52" s="1317" t="s">
        <v>72</v>
      </c>
      <c r="E52" s="1332">
        <v>43.9</v>
      </c>
      <c r="F52" s="1313">
        <f>+E52/E51*100</f>
        <v>42.009569377990431</v>
      </c>
      <c r="G52" s="1332">
        <v>35.4</v>
      </c>
      <c r="H52" s="1313">
        <f>+G52/G51*100</f>
        <v>38.146551724137929</v>
      </c>
      <c r="I52" s="1332">
        <v>37.9</v>
      </c>
      <c r="J52" s="1313">
        <f>+I52/I51*100</f>
        <v>43.764434180138565</v>
      </c>
      <c r="K52" s="1332">
        <v>34.799999999999997</v>
      </c>
      <c r="L52" s="1313">
        <f>+K52/K51*100</f>
        <v>39.101123595505612</v>
      </c>
      <c r="M52" s="1333">
        <v>36.1</v>
      </c>
      <c r="N52" s="1314">
        <f>+M52/M51*100</f>
        <v>42.420681551116338</v>
      </c>
      <c r="O52" s="1211"/>
      <c r="P52" s="1244"/>
    </row>
    <row r="53" spans="1:16" s="1247" customFormat="1" ht="14.25" customHeight="1" x14ac:dyDescent="0.2">
      <c r="A53" s="1244"/>
      <c r="B53" s="1277"/>
      <c r="C53" s="760"/>
      <c r="D53" s="1317" t="s">
        <v>71</v>
      </c>
      <c r="E53" s="1332">
        <v>60.6</v>
      </c>
      <c r="F53" s="1313">
        <f>+E53/E51*100</f>
        <v>57.990430622009569</v>
      </c>
      <c r="G53" s="1332">
        <v>57.4</v>
      </c>
      <c r="H53" s="1313">
        <f>+G53/G51*100</f>
        <v>61.853448275862064</v>
      </c>
      <c r="I53" s="1332">
        <v>48.7</v>
      </c>
      <c r="J53" s="1313">
        <f>+I53/I51*100</f>
        <v>56.235565819861442</v>
      </c>
      <c r="K53" s="1332">
        <v>54.2</v>
      </c>
      <c r="L53" s="1313">
        <f>+K53/K51*100</f>
        <v>60.898876404494388</v>
      </c>
      <c r="M53" s="1333">
        <v>48.9</v>
      </c>
      <c r="N53" s="1314">
        <f>+M53/M51*100</f>
        <v>57.46180963572268</v>
      </c>
      <c r="O53" s="1211"/>
      <c r="P53" s="1244"/>
    </row>
    <row r="54" spans="1:16" s="1247" customFormat="1" ht="18.75" customHeight="1" x14ac:dyDescent="0.2">
      <c r="A54" s="1244"/>
      <c r="B54" s="1277"/>
      <c r="C54" s="757" t="s">
        <v>158</v>
      </c>
      <c r="D54" s="763"/>
      <c r="E54" s="1329">
        <v>171.3</v>
      </c>
      <c r="F54" s="1315">
        <f>+E54/E$42*100</f>
        <v>37.12613784135241</v>
      </c>
      <c r="G54" s="1329">
        <v>163.1</v>
      </c>
      <c r="H54" s="1315">
        <f>+G54/G$42*100</f>
        <v>36.734234234234229</v>
      </c>
      <c r="I54" s="1329">
        <v>157.69999999999999</v>
      </c>
      <c r="J54" s="1315">
        <f>+I54/I$42*100</f>
        <v>37.369668246445499</v>
      </c>
      <c r="K54" s="1329">
        <v>150.1</v>
      </c>
      <c r="L54" s="1315">
        <f>+K54/K$42*100</f>
        <v>36.600829066081445</v>
      </c>
      <c r="M54" s="1330">
        <v>126.2</v>
      </c>
      <c r="N54" s="1316">
        <f>+M54/M$42*100</f>
        <v>35.872654917566798</v>
      </c>
      <c r="O54" s="1211"/>
      <c r="P54" s="1244"/>
    </row>
    <row r="55" spans="1:16" s="1247" customFormat="1" ht="14.25" customHeight="1" x14ac:dyDescent="0.2">
      <c r="A55" s="1244"/>
      <c r="B55" s="1277"/>
      <c r="C55" s="760"/>
      <c r="D55" s="1317" t="s">
        <v>72</v>
      </c>
      <c r="E55" s="1332">
        <v>90.9</v>
      </c>
      <c r="F55" s="1313">
        <f>+E55/E54*100</f>
        <v>53.064798598949217</v>
      </c>
      <c r="G55" s="1332">
        <v>84.9</v>
      </c>
      <c r="H55" s="1313">
        <f>+G55/G54*100</f>
        <v>52.053954629061927</v>
      </c>
      <c r="I55" s="1332">
        <v>80.5</v>
      </c>
      <c r="J55" s="1313">
        <f>+I55/I54*100</f>
        <v>51.046290424857332</v>
      </c>
      <c r="K55" s="1332">
        <v>75.3</v>
      </c>
      <c r="L55" s="1313">
        <f>+K55/K54*100</f>
        <v>50.16655562958028</v>
      </c>
      <c r="M55" s="1333">
        <v>63.2</v>
      </c>
      <c r="N55" s="1314">
        <f>+M55/M54*100</f>
        <v>50.079239302694134</v>
      </c>
      <c r="O55" s="1211"/>
      <c r="P55" s="1244"/>
    </row>
    <row r="56" spans="1:16" s="1247" customFormat="1" ht="14.25" customHeight="1" x14ac:dyDescent="0.2">
      <c r="A56" s="1244"/>
      <c r="B56" s="1277"/>
      <c r="C56" s="760"/>
      <c r="D56" s="1317" t="s">
        <v>71</v>
      </c>
      <c r="E56" s="1332">
        <v>80.400000000000006</v>
      </c>
      <c r="F56" s="1313">
        <f>+E56/E54*100</f>
        <v>46.935201401050783</v>
      </c>
      <c r="G56" s="1332">
        <v>78.2</v>
      </c>
      <c r="H56" s="1313">
        <f>+G56/G54*100</f>
        <v>47.94604537093808</v>
      </c>
      <c r="I56" s="1332">
        <v>77.2</v>
      </c>
      <c r="J56" s="1313">
        <f>+I56/I54*100</f>
        <v>48.953709575142682</v>
      </c>
      <c r="K56" s="1332">
        <v>74.900000000000006</v>
      </c>
      <c r="L56" s="1313">
        <f>+K56/K54*100</f>
        <v>49.900066622251835</v>
      </c>
      <c r="M56" s="1333">
        <v>63</v>
      </c>
      <c r="N56" s="1314">
        <f>+M56/M54*100</f>
        <v>49.920760697305859</v>
      </c>
      <c r="O56" s="1211"/>
      <c r="P56" s="1244"/>
    </row>
    <row r="57" spans="1:16" s="832" customFormat="1" ht="12" customHeight="1" x14ac:dyDescent="0.2">
      <c r="A57" s="847"/>
      <c r="B57" s="848"/>
      <c r="C57" s="849" t="s">
        <v>496</v>
      </c>
      <c r="D57" s="850"/>
      <c r="E57" s="851"/>
      <c r="F57" s="1228"/>
      <c r="G57" s="851"/>
      <c r="H57" s="1228"/>
      <c r="I57" s="851"/>
      <c r="J57" s="1228"/>
      <c r="K57" s="851"/>
      <c r="L57" s="1228"/>
      <c r="M57" s="851"/>
      <c r="N57" s="1228"/>
      <c r="O57" s="852"/>
      <c r="P57" s="843"/>
    </row>
    <row r="58" spans="1:16" s="1280" customFormat="1" ht="13.5" customHeight="1" x14ac:dyDescent="0.2">
      <c r="A58" s="1278"/>
      <c r="B58" s="1225"/>
      <c r="C58" s="1229" t="s">
        <v>398</v>
      </c>
      <c r="D58" s="760"/>
      <c r="E58" s="1436" t="s">
        <v>88</v>
      </c>
      <c r="F58" s="1436"/>
      <c r="G58" s="1436"/>
      <c r="H58" s="1436"/>
      <c r="I58" s="1436"/>
      <c r="J58" s="1436"/>
      <c r="K58" s="1436"/>
      <c r="L58" s="1436"/>
      <c r="M58" s="1436"/>
      <c r="N58" s="1436"/>
      <c r="O58" s="1279"/>
      <c r="P58" s="1278"/>
    </row>
    <row r="59" spans="1:16" ht="13.5" customHeight="1" x14ac:dyDescent="0.2">
      <c r="A59" s="1194"/>
      <c r="B59" s="1281">
        <v>8</v>
      </c>
      <c r="C59" s="1402">
        <v>43313</v>
      </c>
      <c r="D59" s="1402"/>
      <c r="E59" s="1190"/>
      <c r="F59" s="1190"/>
      <c r="G59" s="1190"/>
      <c r="H59" s="1190"/>
      <c r="I59" s="1190"/>
      <c r="J59" s="1190"/>
      <c r="K59" s="1190"/>
      <c r="L59" s="1190"/>
      <c r="M59" s="1190"/>
      <c r="N59" s="1190"/>
      <c r="O59" s="1261"/>
      <c r="P59" s="1194"/>
    </row>
  </sheetData>
  <mergeCells count="163">
    <mergeCell ref="C42:D42"/>
    <mergeCell ref="E58:N58"/>
    <mergeCell ref="C59:D59"/>
    <mergeCell ref="C37:N37"/>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40:N40">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443" t="s">
        <v>399</v>
      </c>
      <c r="C1" s="1443"/>
      <c r="D1" s="1443"/>
      <c r="E1" s="133"/>
      <c r="F1" s="133"/>
      <c r="G1" s="133"/>
      <c r="H1" s="133"/>
      <c r="I1" s="133"/>
      <c r="J1" s="133"/>
      <c r="K1" s="133"/>
      <c r="L1" s="133"/>
      <c r="M1" s="133"/>
      <c r="N1" s="133"/>
      <c r="O1" s="133"/>
      <c r="P1" s="133"/>
      <c r="Q1" s="133"/>
      <c r="R1" s="133"/>
      <c r="S1" s="131"/>
    </row>
    <row r="2" spans="1:19" ht="6" customHeight="1" x14ac:dyDescent="0.2">
      <c r="A2" s="131"/>
      <c r="B2" s="590"/>
      <c r="C2" s="590"/>
      <c r="D2" s="590"/>
      <c r="E2" s="226"/>
      <c r="F2" s="226"/>
      <c r="G2" s="226"/>
      <c r="H2" s="226"/>
      <c r="I2" s="226"/>
      <c r="J2" s="226"/>
      <c r="K2" s="226"/>
      <c r="L2" s="226"/>
      <c r="M2" s="226"/>
      <c r="N2" s="226"/>
      <c r="O2" s="226"/>
      <c r="P2" s="226"/>
      <c r="Q2" s="226"/>
      <c r="R2" s="227"/>
      <c r="S2" s="133"/>
    </row>
    <row r="3" spans="1:19" ht="10.5" customHeight="1" thickBot="1" x14ac:dyDescent="0.25">
      <c r="A3" s="131"/>
      <c r="B3" s="133"/>
      <c r="C3" s="133"/>
      <c r="D3" s="133"/>
      <c r="E3" s="564"/>
      <c r="F3" s="564"/>
      <c r="G3" s="133"/>
      <c r="H3" s="133"/>
      <c r="I3" s="133"/>
      <c r="J3" s="133"/>
      <c r="K3" s="133"/>
      <c r="L3" s="133"/>
      <c r="M3" s="133"/>
      <c r="N3" s="133"/>
      <c r="O3" s="133"/>
      <c r="P3" s="564"/>
      <c r="Q3" s="564" t="s">
        <v>70</v>
      </c>
      <c r="R3" s="228"/>
      <c r="S3" s="133"/>
    </row>
    <row r="4" spans="1:19" ht="13.5" customHeight="1" thickBot="1" x14ac:dyDescent="0.25">
      <c r="A4" s="131"/>
      <c r="B4" s="133"/>
      <c r="C4" s="390" t="s">
        <v>400</v>
      </c>
      <c r="D4" s="395"/>
      <c r="E4" s="396"/>
      <c r="F4" s="396"/>
      <c r="G4" s="396"/>
      <c r="H4" s="396"/>
      <c r="I4" s="396"/>
      <c r="J4" s="396"/>
      <c r="K4" s="396"/>
      <c r="L4" s="396"/>
      <c r="M4" s="396"/>
      <c r="N4" s="396"/>
      <c r="O4" s="396"/>
      <c r="P4" s="396"/>
      <c r="Q4" s="397"/>
      <c r="R4" s="228"/>
      <c r="S4" s="133"/>
    </row>
    <row r="5" spans="1:19" ht="12" customHeight="1" x14ac:dyDescent="0.2">
      <c r="A5" s="131"/>
      <c r="B5" s="133"/>
      <c r="C5" s="898" t="s">
        <v>78</v>
      </c>
      <c r="D5" s="898"/>
      <c r="E5" s="179"/>
      <c r="F5" s="179"/>
      <c r="G5" s="179"/>
      <c r="H5" s="179"/>
      <c r="I5" s="179"/>
      <c r="J5" s="179"/>
      <c r="K5" s="179"/>
      <c r="L5" s="179"/>
      <c r="M5" s="179"/>
      <c r="N5" s="179"/>
      <c r="O5" s="179"/>
      <c r="P5" s="179"/>
      <c r="Q5" s="179"/>
      <c r="R5" s="228"/>
      <c r="S5" s="133"/>
    </row>
    <row r="6" spans="1:19" s="92" customFormat="1" ht="13.5" customHeight="1" x14ac:dyDescent="0.2">
      <c r="A6" s="158"/>
      <c r="B6" s="167"/>
      <c r="C6" s="1438" t="s">
        <v>127</v>
      </c>
      <c r="D6" s="1439"/>
      <c r="E6" s="1439"/>
      <c r="F6" s="1439"/>
      <c r="G6" s="1439"/>
      <c r="H6" s="1439"/>
      <c r="I6" s="1439"/>
      <c r="J6" s="1439"/>
      <c r="K6" s="1439"/>
      <c r="L6" s="1439"/>
      <c r="M6" s="1439"/>
      <c r="N6" s="1439"/>
      <c r="O6" s="1439"/>
      <c r="P6" s="1439"/>
      <c r="Q6" s="1440"/>
      <c r="R6" s="228"/>
      <c r="S6" s="2"/>
    </row>
    <row r="7" spans="1:19" s="92" customFormat="1" ht="3.75" customHeight="1" x14ac:dyDescent="0.2">
      <c r="A7" s="158"/>
      <c r="B7" s="167"/>
      <c r="C7" s="899"/>
      <c r="D7" s="899"/>
      <c r="E7" s="900"/>
      <c r="F7" s="900"/>
      <c r="G7" s="900"/>
      <c r="H7" s="900"/>
      <c r="I7" s="900"/>
      <c r="J7" s="900"/>
      <c r="K7" s="900"/>
      <c r="L7" s="900"/>
      <c r="M7" s="900"/>
      <c r="N7" s="900"/>
      <c r="O7" s="900"/>
      <c r="P7" s="900"/>
      <c r="Q7" s="900"/>
      <c r="R7" s="228"/>
      <c r="S7" s="2"/>
    </row>
    <row r="8" spans="1:19" s="92" customFormat="1" ht="13.5" customHeight="1" x14ac:dyDescent="0.2">
      <c r="A8" s="158"/>
      <c r="B8" s="167"/>
      <c r="C8" s="900"/>
      <c r="D8" s="900"/>
      <c r="E8" s="1445">
        <v>2017</v>
      </c>
      <c r="F8" s="1445"/>
      <c r="G8" s="1445"/>
      <c r="H8" s="1445"/>
      <c r="I8" s="1445"/>
      <c r="J8" s="1445"/>
      <c r="K8" s="1446">
        <v>2018</v>
      </c>
      <c r="L8" s="1445"/>
      <c r="M8" s="1445"/>
      <c r="N8" s="1445"/>
      <c r="O8" s="1445"/>
      <c r="P8" s="1445"/>
      <c r="Q8" s="1445"/>
      <c r="R8" s="228"/>
      <c r="S8" s="2"/>
    </row>
    <row r="9" spans="1:19" ht="12.75" customHeight="1" x14ac:dyDescent="0.2">
      <c r="A9" s="131"/>
      <c r="B9" s="133"/>
      <c r="C9" s="1444"/>
      <c r="D9" s="1444"/>
      <c r="E9" s="712" t="s">
        <v>99</v>
      </c>
      <c r="F9" s="712" t="s">
        <v>98</v>
      </c>
      <c r="G9" s="712" t="s">
        <v>97</v>
      </c>
      <c r="H9" s="712" t="s">
        <v>96</v>
      </c>
      <c r="I9" s="712" t="s">
        <v>95</v>
      </c>
      <c r="J9" s="712" t="s">
        <v>94</v>
      </c>
      <c r="K9" s="712" t="s">
        <v>93</v>
      </c>
      <c r="L9" s="712" t="s">
        <v>104</v>
      </c>
      <c r="M9" s="712" t="s">
        <v>103</v>
      </c>
      <c r="N9" s="712" t="s">
        <v>102</v>
      </c>
      <c r="O9" s="712" t="s">
        <v>101</v>
      </c>
      <c r="P9" s="712" t="s">
        <v>100</v>
      </c>
      <c r="Q9" s="712" t="s">
        <v>99</v>
      </c>
      <c r="R9" s="228"/>
      <c r="S9" s="133"/>
    </row>
    <row r="10" spans="1:19" ht="3.75" customHeight="1" x14ac:dyDescent="0.2">
      <c r="A10" s="131"/>
      <c r="B10" s="133"/>
      <c r="C10" s="858"/>
      <c r="D10" s="858"/>
      <c r="E10" s="856"/>
      <c r="F10" s="856"/>
      <c r="G10" s="856"/>
      <c r="H10" s="856"/>
      <c r="I10" s="856"/>
      <c r="J10" s="856"/>
      <c r="K10" s="856"/>
      <c r="L10" s="856"/>
      <c r="M10" s="856"/>
      <c r="N10" s="856"/>
      <c r="O10" s="856"/>
      <c r="P10" s="856"/>
      <c r="Q10" s="856"/>
      <c r="R10" s="228"/>
      <c r="S10" s="133"/>
    </row>
    <row r="11" spans="1:19" ht="13.5" customHeight="1" x14ac:dyDescent="0.2">
      <c r="A11" s="131"/>
      <c r="B11" s="133"/>
      <c r="C11" s="1441" t="s">
        <v>384</v>
      </c>
      <c r="D11" s="1442"/>
      <c r="E11" s="857"/>
      <c r="F11" s="857"/>
      <c r="G11" s="857"/>
      <c r="H11" s="857"/>
      <c r="I11" s="857"/>
      <c r="J11" s="857"/>
      <c r="K11" s="857"/>
      <c r="L11" s="857"/>
      <c r="M11" s="857"/>
      <c r="N11" s="857"/>
      <c r="O11" s="857"/>
      <c r="P11" s="857"/>
      <c r="Q11" s="857"/>
      <c r="R11" s="228"/>
      <c r="S11" s="133"/>
    </row>
    <row r="12" spans="1:19" s="166" customFormat="1" ht="13.5" customHeight="1" x14ac:dyDescent="0.2">
      <c r="A12" s="158"/>
      <c r="B12" s="167"/>
      <c r="D12" s="903" t="s">
        <v>68</v>
      </c>
      <c r="E12" s="859">
        <v>39</v>
      </c>
      <c r="F12" s="859">
        <v>32</v>
      </c>
      <c r="G12" s="859">
        <v>29</v>
      </c>
      <c r="H12" s="859">
        <v>24</v>
      </c>
      <c r="I12" s="859">
        <v>42</v>
      </c>
      <c r="J12" s="859">
        <v>49</v>
      </c>
      <c r="K12" s="859">
        <v>48</v>
      </c>
      <c r="L12" s="859">
        <v>53</v>
      </c>
      <c r="M12" s="859">
        <v>60</v>
      </c>
      <c r="N12" s="859">
        <v>47</v>
      </c>
      <c r="O12" s="859">
        <v>41</v>
      </c>
      <c r="P12" s="859">
        <v>36</v>
      </c>
      <c r="Q12" s="859">
        <v>35</v>
      </c>
      <c r="R12" s="228"/>
      <c r="S12" s="133"/>
    </row>
    <row r="13" spans="1:19" s="155" customFormat="1" ht="18.75" customHeight="1" x14ac:dyDescent="0.2">
      <c r="A13" s="158"/>
      <c r="B13" s="167"/>
      <c r="C13" s="589"/>
      <c r="D13" s="229"/>
      <c r="E13" s="160"/>
      <c r="F13" s="160"/>
      <c r="G13" s="160"/>
      <c r="H13" s="160"/>
      <c r="I13" s="160"/>
      <c r="J13" s="160"/>
      <c r="K13" s="160"/>
      <c r="L13" s="160"/>
      <c r="M13" s="160"/>
      <c r="N13" s="160"/>
      <c r="O13" s="160"/>
      <c r="P13" s="160"/>
      <c r="Q13" s="160"/>
      <c r="R13" s="228"/>
      <c r="S13" s="133"/>
    </row>
    <row r="14" spans="1:19" s="155" customFormat="1" ht="13.5" customHeight="1" x14ac:dyDescent="0.2">
      <c r="A14" s="158"/>
      <c r="B14" s="167"/>
      <c r="C14" s="1441" t="s">
        <v>144</v>
      </c>
      <c r="D14" s="1442"/>
      <c r="E14" s="160"/>
      <c r="F14" s="160"/>
      <c r="G14" s="160"/>
      <c r="H14" s="160"/>
      <c r="I14" s="160"/>
      <c r="J14" s="160"/>
      <c r="K14" s="160"/>
      <c r="L14" s="160"/>
      <c r="M14" s="160"/>
      <c r="N14" s="160"/>
      <c r="O14" s="160"/>
      <c r="P14" s="160"/>
      <c r="Q14" s="160"/>
      <c r="R14" s="228"/>
      <c r="S14" s="133"/>
    </row>
    <row r="15" spans="1:19" s="162" customFormat="1" ht="13.5" customHeight="1" x14ac:dyDescent="0.2">
      <c r="A15" s="158"/>
      <c r="B15" s="167"/>
      <c r="D15" s="903" t="s">
        <v>68</v>
      </c>
      <c r="E15" s="892">
        <v>706</v>
      </c>
      <c r="F15" s="892">
        <v>378</v>
      </c>
      <c r="G15" s="892">
        <v>551</v>
      </c>
      <c r="H15" s="892">
        <v>626</v>
      </c>
      <c r="I15" s="892">
        <v>931</v>
      </c>
      <c r="J15" s="892">
        <v>1293</v>
      </c>
      <c r="K15" s="892">
        <v>1398</v>
      </c>
      <c r="L15" s="892">
        <v>1461</v>
      </c>
      <c r="M15" s="892">
        <v>1257</v>
      </c>
      <c r="N15" s="892">
        <v>1088</v>
      </c>
      <c r="O15" s="892">
        <v>665</v>
      </c>
      <c r="P15" s="892">
        <v>425</v>
      </c>
      <c r="Q15" s="892">
        <v>547</v>
      </c>
      <c r="R15" s="231"/>
      <c r="S15" s="156"/>
    </row>
    <row r="16" spans="1:19" s="137" customFormat="1" ht="26.25" customHeight="1" x14ac:dyDescent="0.2">
      <c r="A16" s="917"/>
      <c r="B16" s="136"/>
      <c r="C16" s="918"/>
      <c r="D16" s="919" t="s">
        <v>645</v>
      </c>
      <c r="E16" s="920">
        <v>548</v>
      </c>
      <c r="F16" s="920">
        <v>217</v>
      </c>
      <c r="G16" s="920">
        <v>338</v>
      </c>
      <c r="H16" s="920">
        <v>478</v>
      </c>
      <c r="I16" s="920">
        <v>710</v>
      </c>
      <c r="J16" s="920">
        <v>1085</v>
      </c>
      <c r="K16" s="920">
        <v>1015</v>
      </c>
      <c r="L16" s="920">
        <v>1168</v>
      </c>
      <c r="M16" s="920">
        <v>1042</v>
      </c>
      <c r="N16" s="920">
        <v>918</v>
      </c>
      <c r="O16" s="920">
        <v>525</v>
      </c>
      <c r="P16" s="920">
        <v>267</v>
      </c>
      <c r="Q16" s="920">
        <v>342</v>
      </c>
      <c r="R16" s="915"/>
      <c r="S16" s="136"/>
    </row>
    <row r="17" spans="1:19" s="155" customFormat="1" ht="18.75" customHeight="1" x14ac:dyDescent="0.2">
      <c r="A17" s="158"/>
      <c r="B17" s="154"/>
      <c r="C17" s="589" t="s">
        <v>235</v>
      </c>
      <c r="D17" s="921" t="s">
        <v>646</v>
      </c>
      <c r="E17" s="912">
        <v>158</v>
      </c>
      <c r="F17" s="912">
        <v>161</v>
      </c>
      <c r="G17" s="912">
        <v>213</v>
      </c>
      <c r="H17" s="912">
        <v>148</v>
      </c>
      <c r="I17" s="912">
        <v>221</v>
      </c>
      <c r="J17" s="912">
        <v>208</v>
      </c>
      <c r="K17" s="912">
        <v>383</v>
      </c>
      <c r="L17" s="912">
        <v>293</v>
      </c>
      <c r="M17" s="912">
        <v>215</v>
      </c>
      <c r="N17" s="912">
        <v>170</v>
      </c>
      <c r="O17" s="912">
        <v>140</v>
      </c>
      <c r="P17" s="912">
        <v>158</v>
      </c>
      <c r="Q17" s="912">
        <v>205</v>
      </c>
      <c r="R17" s="228"/>
      <c r="S17" s="133"/>
    </row>
    <row r="18" spans="1:19" s="155" customFormat="1" x14ac:dyDescent="0.2">
      <c r="A18" s="158"/>
      <c r="B18" s="154"/>
      <c r="C18" s="589"/>
      <c r="D18" s="232"/>
      <c r="E18" s="160"/>
      <c r="F18" s="160"/>
      <c r="G18" s="160"/>
      <c r="H18" s="160"/>
      <c r="I18" s="160"/>
      <c r="J18" s="160"/>
      <c r="K18" s="160"/>
      <c r="L18" s="160"/>
      <c r="M18" s="160"/>
      <c r="N18" s="160"/>
      <c r="O18" s="160"/>
      <c r="P18" s="160"/>
      <c r="Q18" s="160"/>
      <c r="R18" s="228"/>
      <c r="S18" s="133"/>
    </row>
    <row r="19" spans="1:19" s="155" customFormat="1" ht="13.5" customHeight="1" x14ac:dyDescent="0.2">
      <c r="A19" s="158"/>
      <c r="B19" s="154"/>
      <c r="C19" s="589"/>
      <c r="D19" s="232"/>
      <c r="E19" s="150"/>
      <c r="F19" s="150"/>
      <c r="G19" s="150"/>
      <c r="H19" s="150"/>
      <c r="I19" s="150"/>
      <c r="J19" s="150"/>
      <c r="K19" s="150"/>
      <c r="L19" s="150"/>
      <c r="M19" s="150"/>
      <c r="N19" s="150"/>
      <c r="O19" s="150"/>
      <c r="P19" s="150"/>
      <c r="Q19" s="150"/>
      <c r="R19" s="228"/>
      <c r="S19" s="133"/>
    </row>
    <row r="20" spans="1:19" s="155" customFormat="1" ht="13.5" customHeight="1" x14ac:dyDescent="0.2">
      <c r="A20" s="158"/>
      <c r="B20" s="154"/>
      <c r="C20" s="589"/>
      <c r="D20" s="475"/>
      <c r="E20" s="161"/>
      <c r="F20" s="161"/>
      <c r="G20" s="161"/>
      <c r="H20" s="161"/>
      <c r="I20" s="161"/>
      <c r="J20" s="161"/>
      <c r="K20" s="161"/>
      <c r="L20" s="161"/>
      <c r="M20" s="161"/>
      <c r="N20" s="161"/>
      <c r="O20" s="161"/>
      <c r="P20" s="161"/>
      <c r="Q20" s="161"/>
      <c r="R20" s="228"/>
      <c r="S20" s="133"/>
    </row>
    <row r="21" spans="1:19" s="155" customFormat="1" ht="13.5" customHeight="1" x14ac:dyDescent="0.2">
      <c r="A21" s="158"/>
      <c r="B21" s="154"/>
      <c r="C21" s="589"/>
      <c r="D21" s="475"/>
      <c r="E21" s="161"/>
      <c r="F21" s="161"/>
      <c r="G21" s="161"/>
      <c r="H21" s="161"/>
      <c r="I21" s="161"/>
      <c r="J21" s="161"/>
      <c r="K21" s="161"/>
      <c r="L21" s="161"/>
      <c r="M21" s="161"/>
      <c r="N21" s="161"/>
      <c r="O21" s="161"/>
      <c r="P21" s="161"/>
      <c r="Q21" s="161"/>
      <c r="R21" s="228"/>
      <c r="S21" s="133"/>
    </row>
    <row r="22" spans="1:19" s="155" customFormat="1" ht="13.5" customHeight="1" x14ac:dyDescent="0.2">
      <c r="A22" s="153"/>
      <c r="B22" s="154"/>
      <c r="C22" s="589"/>
      <c r="D22" s="475"/>
      <c r="E22" s="161"/>
      <c r="F22" s="161"/>
      <c r="G22" s="161"/>
      <c r="H22" s="161"/>
      <c r="I22" s="161"/>
      <c r="J22" s="161"/>
      <c r="K22" s="161"/>
      <c r="L22" s="161"/>
      <c r="M22" s="161"/>
      <c r="N22" s="161"/>
      <c r="O22" s="161"/>
      <c r="P22" s="161"/>
      <c r="Q22" s="161"/>
      <c r="R22" s="228"/>
      <c r="S22" s="133"/>
    </row>
    <row r="23" spans="1:19" s="155" customFormat="1" ht="13.5" customHeight="1" x14ac:dyDescent="0.2">
      <c r="A23" s="153"/>
      <c r="B23" s="154"/>
      <c r="C23" s="589"/>
      <c r="D23" s="475"/>
      <c r="E23" s="161"/>
      <c r="F23" s="161"/>
      <c r="G23" s="161"/>
      <c r="H23" s="161"/>
      <c r="I23" s="161"/>
      <c r="J23" s="161"/>
      <c r="K23" s="161"/>
      <c r="L23" s="161"/>
      <c r="M23" s="161"/>
      <c r="N23" s="161"/>
      <c r="O23" s="161"/>
      <c r="P23" s="161"/>
      <c r="Q23" s="161"/>
      <c r="R23" s="228"/>
      <c r="S23" s="133"/>
    </row>
    <row r="24" spans="1:19" s="155" customFormat="1" ht="13.5" customHeight="1" x14ac:dyDescent="0.2">
      <c r="A24" s="153"/>
      <c r="B24" s="154"/>
      <c r="C24" s="589"/>
      <c r="D24" s="475"/>
      <c r="E24" s="161"/>
      <c r="F24" s="161"/>
      <c r="G24" s="161"/>
      <c r="H24" s="161"/>
      <c r="I24" s="161"/>
      <c r="J24" s="161"/>
      <c r="K24" s="161"/>
      <c r="L24" s="161"/>
      <c r="M24" s="161"/>
      <c r="N24" s="161"/>
      <c r="O24" s="161"/>
      <c r="P24" s="161"/>
      <c r="Q24" s="161"/>
      <c r="R24" s="228"/>
      <c r="S24" s="133"/>
    </row>
    <row r="25" spans="1:19" s="155" customFormat="1" ht="13.5" customHeight="1" x14ac:dyDescent="0.2">
      <c r="A25" s="153"/>
      <c r="B25" s="154"/>
      <c r="C25" s="589"/>
      <c r="D25" s="475"/>
      <c r="E25" s="161"/>
      <c r="F25" s="161"/>
      <c r="G25" s="161"/>
      <c r="H25" s="161"/>
      <c r="I25" s="161"/>
      <c r="J25" s="161"/>
      <c r="K25" s="161"/>
      <c r="L25" s="161"/>
      <c r="M25" s="161"/>
      <c r="N25" s="161"/>
      <c r="O25" s="161"/>
      <c r="P25" s="161"/>
      <c r="Q25" s="161"/>
      <c r="R25" s="228"/>
      <c r="S25" s="133"/>
    </row>
    <row r="26" spans="1:19" s="162" customFormat="1" ht="13.5" customHeight="1" x14ac:dyDescent="0.2">
      <c r="A26" s="163"/>
      <c r="B26" s="164"/>
      <c r="C26" s="476"/>
      <c r="D26" s="230"/>
      <c r="E26" s="165"/>
      <c r="F26" s="165"/>
      <c r="G26" s="165"/>
      <c r="H26" s="165"/>
      <c r="I26" s="165"/>
      <c r="J26" s="165"/>
      <c r="K26" s="165"/>
      <c r="L26" s="165"/>
      <c r="M26" s="165"/>
      <c r="N26" s="165"/>
      <c r="O26" s="165"/>
      <c r="P26" s="165"/>
      <c r="Q26" s="165"/>
      <c r="R26" s="231"/>
      <c r="S26" s="156"/>
    </row>
    <row r="27" spans="1:19" ht="13.5" customHeight="1" x14ac:dyDescent="0.2">
      <c r="A27" s="131"/>
      <c r="B27" s="133"/>
      <c r="C27" s="589"/>
      <c r="D27" s="134"/>
      <c r="E27" s="161"/>
      <c r="F27" s="161"/>
      <c r="G27" s="161"/>
      <c r="H27" s="161"/>
      <c r="I27" s="161"/>
      <c r="J27" s="161"/>
      <c r="K27" s="161"/>
      <c r="L27" s="161"/>
      <c r="M27" s="161"/>
      <c r="N27" s="161"/>
      <c r="O27" s="161"/>
      <c r="P27" s="161"/>
      <c r="Q27" s="161"/>
      <c r="R27" s="228"/>
      <c r="S27" s="133"/>
    </row>
    <row r="28" spans="1:19" s="155" customFormat="1" ht="13.5" customHeight="1" x14ac:dyDescent="0.2">
      <c r="A28" s="153"/>
      <c r="B28" s="154"/>
      <c r="C28" s="589"/>
      <c r="D28" s="134"/>
      <c r="E28" s="161"/>
      <c r="F28" s="161"/>
      <c r="G28" s="161"/>
      <c r="H28" s="161"/>
      <c r="I28" s="161"/>
      <c r="J28" s="161"/>
      <c r="K28" s="161"/>
      <c r="L28" s="161"/>
      <c r="M28" s="161"/>
      <c r="N28" s="161"/>
      <c r="O28" s="161"/>
      <c r="P28" s="161"/>
      <c r="Q28" s="161"/>
      <c r="R28" s="228"/>
      <c r="S28" s="133"/>
    </row>
    <row r="29" spans="1:19" s="155" customFormat="1" ht="13.5" customHeight="1" x14ac:dyDescent="0.2">
      <c r="A29" s="153"/>
      <c r="B29" s="154"/>
      <c r="C29" s="589"/>
      <c r="D29" s="232"/>
      <c r="E29" s="161"/>
      <c r="F29" s="161"/>
      <c r="G29" s="161"/>
      <c r="H29" s="161"/>
      <c r="I29" s="161"/>
      <c r="J29" s="161"/>
      <c r="K29" s="161"/>
      <c r="L29" s="161"/>
      <c r="M29" s="161"/>
      <c r="N29" s="161"/>
      <c r="O29" s="161"/>
      <c r="P29" s="161"/>
      <c r="Q29" s="161"/>
      <c r="R29" s="228"/>
      <c r="S29" s="133"/>
    </row>
    <row r="30" spans="1:19" s="155" customFormat="1" ht="13.5" customHeight="1" x14ac:dyDescent="0.2">
      <c r="A30" s="153"/>
      <c r="B30" s="154"/>
      <c r="C30" s="589"/>
      <c r="D30" s="715"/>
      <c r="E30" s="716"/>
      <c r="F30" s="716"/>
      <c r="G30" s="716"/>
      <c r="H30" s="716"/>
      <c r="I30" s="716"/>
      <c r="J30" s="716"/>
      <c r="K30" s="716"/>
      <c r="L30" s="716"/>
      <c r="M30" s="716"/>
      <c r="N30" s="716"/>
      <c r="O30" s="716"/>
      <c r="P30" s="716"/>
      <c r="Q30" s="716"/>
      <c r="R30" s="228"/>
      <c r="S30" s="133"/>
    </row>
    <row r="31" spans="1:19" s="162" customFormat="1" ht="13.5" customHeight="1" x14ac:dyDescent="0.2">
      <c r="A31" s="163"/>
      <c r="B31" s="164"/>
      <c r="C31" s="476"/>
      <c r="D31" s="717"/>
      <c r="E31" s="717"/>
      <c r="F31" s="717"/>
      <c r="G31" s="717"/>
      <c r="H31" s="717"/>
      <c r="I31" s="717"/>
      <c r="J31" s="717"/>
      <c r="K31" s="717"/>
      <c r="L31" s="717"/>
      <c r="M31" s="717"/>
      <c r="N31" s="717"/>
      <c r="O31" s="717"/>
      <c r="P31" s="717"/>
      <c r="Q31" s="717"/>
      <c r="R31" s="231"/>
      <c r="S31" s="156"/>
    </row>
    <row r="32" spans="1:19" ht="35.25" customHeight="1" x14ac:dyDescent="0.2">
      <c r="A32" s="131"/>
      <c r="B32" s="133"/>
      <c r="C32" s="589"/>
      <c r="D32" s="718"/>
      <c r="E32" s="716"/>
      <c r="F32" s="716"/>
      <c r="G32" s="716"/>
      <c r="H32" s="716"/>
      <c r="I32" s="716"/>
      <c r="J32" s="716"/>
      <c r="K32" s="716"/>
      <c r="L32" s="716"/>
      <c r="M32" s="716"/>
      <c r="N32" s="716"/>
      <c r="O32" s="716"/>
      <c r="P32" s="716"/>
      <c r="Q32" s="716"/>
      <c r="R32" s="228"/>
      <c r="S32" s="133"/>
    </row>
    <row r="33" spans="1:19" ht="13.5" customHeight="1" x14ac:dyDescent="0.2">
      <c r="A33" s="131"/>
      <c r="B33" s="133"/>
      <c r="C33" s="904" t="s">
        <v>178</v>
      </c>
      <c r="D33" s="905"/>
      <c r="E33" s="905"/>
      <c r="F33" s="905"/>
      <c r="G33" s="905"/>
      <c r="H33" s="905"/>
      <c r="I33" s="905"/>
      <c r="J33" s="905"/>
      <c r="K33" s="905"/>
      <c r="L33" s="905"/>
      <c r="M33" s="905"/>
      <c r="N33" s="905"/>
      <c r="O33" s="905"/>
      <c r="P33" s="905"/>
      <c r="Q33" s="906"/>
      <c r="R33" s="228"/>
      <c r="S33" s="159"/>
    </row>
    <row r="34" spans="1:19" s="155" customFormat="1" ht="3.75" customHeight="1" x14ac:dyDescent="0.2">
      <c r="A34" s="153"/>
      <c r="B34" s="154"/>
      <c r="C34" s="589"/>
      <c r="D34" s="232"/>
      <c r="E34" s="161"/>
      <c r="F34" s="161"/>
      <c r="G34" s="161"/>
      <c r="H34" s="161"/>
      <c r="I34" s="161"/>
      <c r="J34" s="161"/>
      <c r="K34" s="161"/>
      <c r="L34" s="161"/>
      <c r="M34" s="161"/>
      <c r="N34" s="161"/>
      <c r="O34" s="161"/>
      <c r="P34" s="161"/>
      <c r="Q34" s="161"/>
      <c r="R34" s="228"/>
      <c r="S34" s="133"/>
    </row>
    <row r="35" spans="1:19" ht="12.75" customHeight="1" x14ac:dyDescent="0.2">
      <c r="A35" s="131"/>
      <c r="B35" s="133"/>
      <c r="C35" s="1444"/>
      <c r="D35" s="1444"/>
      <c r="E35" s="893" t="s">
        <v>647</v>
      </c>
      <c r="F35" s="893" t="s">
        <v>648</v>
      </c>
      <c r="G35" s="893" t="s">
        <v>649</v>
      </c>
      <c r="H35" s="893" t="s">
        <v>650</v>
      </c>
      <c r="I35" s="891" t="s">
        <v>651</v>
      </c>
      <c r="J35" s="891" t="s">
        <v>652</v>
      </c>
      <c r="K35" s="891" t="s">
        <v>653</v>
      </c>
      <c r="L35" s="884" t="s">
        <v>654</v>
      </c>
      <c r="M35" s="887">
        <v>2013</v>
      </c>
      <c r="N35" s="901">
        <v>2014</v>
      </c>
      <c r="O35" s="901">
        <v>2015</v>
      </c>
      <c r="P35" s="901">
        <v>2016</v>
      </c>
      <c r="Q35" s="901">
        <v>2017</v>
      </c>
      <c r="R35" s="228"/>
      <c r="S35" s="133"/>
    </row>
    <row r="36" spans="1:19" ht="3.75" customHeight="1" x14ac:dyDescent="0.2">
      <c r="A36" s="131"/>
      <c r="B36" s="133"/>
      <c r="C36" s="858"/>
      <c r="D36" s="858"/>
      <c r="E36" s="845"/>
      <c r="F36" s="845"/>
      <c r="G36" s="879"/>
      <c r="H36" s="894"/>
      <c r="I36" s="945"/>
      <c r="J36" s="945"/>
      <c r="K36" s="945"/>
      <c r="L36" s="879"/>
      <c r="M36" s="879"/>
      <c r="N36" s="902"/>
      <c r="O36" s="902"/>
      <c r="P36" s="902"/>
      <c r="Q36" s="902"/>
      <c r="R36" s="228"/>
      <c r="S36" s="133"/>
    </row>
    <row r="37" spans="1:19" ht="13.5" customHeight="1" x14ac:dyDescent="0.2">
      <c r="A37" s="131"/>
      <c r="B37" s="133"/>
      <c r="C37" s="1441" t="s">
        <v>384</v>
      </c>
      <c r="D37" s="1442"/>
      <c r="E37" s="845"/>
      <c r="F37" s="845"/>
      <c r="G37" s="879"/>
      <c r="H37" s="894"/>
      <c r="I37" s="945"/>
      <c r="J37" s="945"/>
      <c r="K37" s="945"/>
      <c r="L37" s="879"/>
      <c r="M37" s="879"/>
      <c r="N37" s="902"/>
      <c r="O37" s="902"/>
      <c r="P37" s="902"/>
      <c r="Q37" s="902"/>
      <c r="R37" s="228"/>
      <c r="S37" s="133"/>
    </row>
    <row r="38" spans="1:19" s="166" customFormat="1" ht="13.5" customHeight="1" x14ac:dyDescent="0.2">
      <c r="A38" s="158"/>
      <c r="B38" s="167"/>
      <c r="D38" s="903" t="s">
        <v>68</v>
      </c>
      <c r="E38" s="859">
        <v>34</v>
      </c>
      <c r="F38" s="859">
        <v>49</v>
      </c>
      <c r="G38" s="859">
        <v>28</v>
      </c>
      <c r="H38" s="859">
        <v>54</v>
      </c>
      <c r="I38" s="876">
        <v>423</v>
      </c>
      <c r="J38" s="876">
        <v>324</v>
      </c>
      <c r="K38" s="876">
        <v>266</v>
      </c>
      <c r="L38" s="885">
        <v>550</v>
      </c>
      <c r="M38" s="888">
        <v>547</v>
      </c>
      <c r="N38" s="880">
        <v>344</v>
      </c>
      <c r="O38" s="880">
        <v>254</v>
      </c>
      <c r="P38" s="880">
        <v>211</v>
      </c>
      <c r="Q38" s="880">
        <v>161</v>
      </c>
      <c r="R38" s="228"/>
      <c r="S38" s="133"/>
    </row>
    <row r="39" spans="1:19" s="155" customFormat="1" ht="18.75" customHeight="1" x14ac:dyDescent="0.2">
      <c r="A39" s="153"/>
      <c r="B39" s="154"/>
      <c r="C39" s="589"/>
      <c r="D39" s="229"/>
      <c r="E39" s="846"/>
      <c r="F39" s="846"/>
      <c r="G39" s="889"/>
      <c r="H39" s="160"/>
      <c r="I39" s="878"/>
      <c r="J39" s="878"/>
      <c r="K39" s="878"/>
      <c r="L39" s="881"/>
      <c r="M39" s="889"/>
      <c r="N39" s="883"/>
      <c r="O39" s="883"/>
      <c r="P39" s="883"/>
      <c r="Q39" s="883"/>
      <c r="R39" s="228"/>
      <c r="S39" s="133"/>
    </row>
    <row r="40" spans="1:19" s="155" customFormat="1" ht="13.5" customHeight="1" x14ac:dyDescent="0.2">
      <c r="A40" s="153"/>
      <c r="B40" s="154"/>
      <c r="C40" s="1441" t="s">
        <v>144</v>
      </c>
      <c r="D40" s="1442"/>
      <c r="E40" s="846"/>
      <c r="F40" s="846"/>
      <c r="G40" s="889"/>
      <c r="H40" s="160"/>
      <c r="I40" s="878"/>
      <c r="J40" s="878"/>
      <c r="K40" s="878"/>
      <c r="L40" s="881"/>
      <c r="M40" s="889"/>
      <c r="N40" s="883"/>
      <c r="O40" s="883"/>
      <c r="P40" s="883"/>
      <c r="Q40" s="883"/>
      <c r="R40" s="228"/>
      <c r="S40" s="133"/>
    </row>
    <row r="41" spans="1:19" s="162" customFormat="1" ht="13.5" customHeight="1" x14ac:dyDescent="0.2">
      <c r="A41" s="163"/>
      <c r="B41" s="164"/>
      <c r="D41" s="903" t="s">
        <v>68</v>
      </c>
      <c r="E41" s="860">
        <v>588</v>
      </c>
      <c r="F41" s="860">
        <v>664</v>
      </c>
      <c r="G41" s="860">
        <v>891</v>
      </c>
      <c r="H41" s="860">
        <v>1422</v>
      </c>
      <c r="I41" s="877">
        <v>19278</v>
      </c>
      <c r="J41" s="877">
        <v>6145</v>
      </c>
      <c r="K41" s="877">
        <v>3601</v>
      </c>
      <c r="L41" s="886">
        <v>8703</v>
      </c>
      <c r="M41" s="890">
        <v>7434</v>
      </c>
      <c r="N41" s="882">
        <v>4460</v>
      </c>
      <c r="O41" s="882">
        <v>3872</v>
      </c>
      <c r="P41" s="882">
        <v>4126</v>
      </c>
      <c r="Q41" s="882">
        <v>3263</v>
      </c>
      <c r="R41" s="231"/>
      <c r="S41" s="156"/>
    </row>
    <row r="42" spans="1:19" s="137" customFormat="1" ht="26.25" customHeight="1" x14ac:dyDescent="0.2">
      <c r="A42" s="135"/>
      <c r="B42" s="136"/>
      <c r="C42" s="918"/>
      <c r="D42" s="919" t="s">
        <v>645</v>
      </c>
      <c r="E42" s="923">
        <v>186</v>
      </c>
      <c r="F42" s="923">
        <v>101</v>
      </c>
      <c r="G42" s="923">
        <v>116</v>
      </c>
      <c r="H42" s="923">
        <v>122</v>
      </c>
      <c r="I42" s="922">
        <v>9492</v>
      </c>
      <c r="J42" s="922">
        <v>3334</v>
      </c>
      <c r="K42" s="922">
        <v>2266</v>
      </c>
      <c r="L42" s="924">
        <v>4718</v>
      </c>
      <c r="M42" s="925">
        <v>3439</v>
      </c>
      <c r="N42" s="926">
        <v>2281</v>
      </c>
      <c r="O42" s="926">
        <v>2413</v>
      </c>
      <c r="P42" s="926">
        <v>2142</v>
      </c>
      <c r="Q42" s="926">
        <v>2201</v>
      </c>
      <c r="R42" s="915"/>
      <c r="S42" s="136"/>
    </row>
    <row r="43" spans="1:19" s="155" customFormat="1" ht="18.75" customHeight="1" x14ac:dyDescent="0.2">
      <c r="A43" s="153"/>
      <c r="B43" s="154"/>
      <c r="C43" s="589" t="s">
        <v>235</v>
      </c>
      <c r="D43" s="921" t="s">
        <v>646</v>
      </c>
      <c r="E43" s="908">
        <v>402</v>
      </c>
      <c r="F43" s="908">
        <v>563</v>
      </c>
      <c r="G43" s="908">
        <v>775</v>
      </c>
      <c r="H43" s="908">
        <v>1300</v>
      </c>
      <c r="I43" s="907">
        <v>9786</v>
      </c>
      <c r="J43" s="907">
        <v>2811</v>
      </c>
      <c r="K43" s="907">
        <v>1335</v>
      </c>
      <c r="L43" s="909">
        <v>3985</v>
      </c>
      <c r="M43" s="910">
        <v>3995</v>
      </c>
      <c r="N43" s="911">
        <v>2179</v>
      </c>
      <c r="O43" s="911">
        <v>1459</v>
      </c>
      <c r="P43" s="911">
        <v>1984</v>
      </c>
      <c r="Q43" s="911">
        <v>1062</v>
      </c>
      <c r="R43" s="228"/>
      <c r="S43" s="133"/>
    </row>
    <row r="44" spans="1:19" s="155" customFormat="1" ht="13.5" customHeight="1" x14ac:dyDescent="0.2">
      <c r="A44" s="153"/>
      <c r="B44" s="154"/>
      <c r="C44" s="589"/>
      <c r="D44" s="232"/>
      <c r="E44" s="161"/>
      <c r="F44" s="161"/>
      <c r="G44" s="161"/>
      <c r="H44" s="161"/>
      <c r="I44" s="161"/>
      <c r="J44" s="161"/>
      <c r="K44" s="161"/>
      <c r="L44" s="161"/>
      <c r="M44" s="161"/>
      <c r="N44" s="161"/>
      <c r="O44" s="161"/>
      <c r="P44" s="161"/>
      <c r="Q44" s="161"/>
      <c r="R44" s="228"/>
      <c r="S44" s="133"/>
    </row>
    <row r="45" spans="1:19" s="861" customFormat="1" ht="13.5" customHeight="1" x14ac:dyDescent="0.2">
      <c r="A45" s="863"/>
      <c r="B45" s="863"/>
      <c r="C45" s="864"/>
      <c r="D45" s="715"/>
      <c r="E45" s="716"/>
      <c r="F45" s="716"/>
      <c r="G45" s="716"/>
      <c r="H45" s="716"/>
      <c r="I45" s="716"/>
      <c r="J45" s="716"/>
      <c r="K45" s="716"/>
      <c r="L45" s="716"/>
      <c r="M45" s="716"/>
      <c r="N45" s="716"/>
      <c r="O45" s="716"/>
      <c r="P45" s="716"/>
      <c r="Q45" s="716"/>
      <c r="R45" s="228"/>
      <c r="S45" s="133"/>
    </row>
    <row r="46" spans="1:19" s="862" customFormat="1" ht="13.5" customHeight="1" x14ac:dyDescent="0.2">
      <c r="A46" s="717"/>
      <c r="B46" s="717"/>
      <c r="C46" s="866"/>
      <c r="D46" s="717"/>
      <c r="E46" s="867"/>
      <c r="F46" s="867"/>
      <c r="G46" s="867"/>
      <c r="H46" s="867"/>
      <c r="I46" s="867"/>
      <c r="J46" s="867"/>
      <c r="K46" s="867"/>
      <c r="L46" s="867"/>
      <c r="M46" s="867"/>
      <c r="N46" s="867"/>
      <c r="O46" s="867"/>
      <c r="P46" s="867"/>
      <c r="Q46" s="867"/>
      <c r="R46" s="228"/>
      <c r="S46" s="133"/>
    </row>
    <row r="47" spans="1:19" s="593" customFormat="1" ht="13.5" customHeight="1" x14ac:dyDescent="0.2">
      <c r="A47" s="865"/>
      <c r="B47" s="865"/>
      <c r="C47" s="864"/>
      <c r="D47" s="718"/>
      <c r="E47" s="716"/>
      <c r="F47" s="716"/>
      <c r="G47" s="716"/>
      <c r="H47" s="716"/>
      <c r="I47" s="716"/>
      <c r="J47" s="716"/>
      <c r="K47" s="716"/>
      <c r="L47" s="716"/>
      <c r="M47" s="716"/>
      <c r="N47" s="716"/>
      <c r="O47" s="716"/>
      <c r="P47" s="716"/>
      <c r="Q47" s="716"/>
      <c r="R47" s="228"/>
      <c r="S47" s="133"/>
    </row>
    <row r="48" spans="1:19" s="861" customFormat="1" ht="13.5" customHeight="1" x14ac:dyDescent="0.2">
      <c r="A48" s="863"/>
      <c r="B48" s="863"/>
      <c r="C48" s="864"/>
      <c r="D48" s="718"/>
      <c r="E48" s="716"/>
      <c r="F48" s="716"/>
      <c r="G48" s="716"/>
      <c r="H48" s="716"/>
      <c r="I48" s="716"/>
      <c r="J48" s="716"/>
      <c r="K48" s="716"/>
      <c r="L48" s="716"/>
      <c r="M48" s="716"/>
      <c r="N48" s="716"/>
      <c r="O48" s="716"/>
      <c r="P48" s="716"/>
      <c r="Q48" s="716"/>
      <c r="R48" s="228"/>
      <c r="S48" s="133"/>
    </row>
    <row r="49" spans="1:19" s="861" customFormat="1" ht="13.5" customHeight="1" x14ac:dyDescent="0.2">
      <c r="A49" s="863"/>
      <c r="B49" s="863"/>
      <c r="C49" s="864"/>
      <c r="D49" s="715"/>
      <c r="E49" s="716"/>
      <c r="F49" s="716"/>
      <c r="G49" s="716"/>
      <c r="H49" s="716"/>
      <c r="I49" s="716"/>
      <c r="J49" s="716"/>
      <c r="K49" s="716"/>
      <c r="L49" s="716"/>
      <c r="M49" s="716"/>
      <c r="N49" s="716"/>
      <c r="O49" s="716"/>
      <c r="P49" s="716"/>
      <c r="Q49" s="716"/>
      <c r="R49" s="228"/>
      <c r="S49" s="133"/>
    </row>
    <row r="50" spans="1:19" s="861" customFormat="1" ht="13.5" customHeight="1" x14ac:dyDescent="0.2">
      <c r="A50" s="863"/>
      <c r="B50" s="863"/>
      <c r="C50" s="864"/>
      <c r="D50" s="715"/>
      <c r="E50" s="716"/>
      <c r="F50" s="716"/>
      <c r="G50" s="716"/>
      <c r="H50" s="716"/>
      <c r="I50" s="716"/>
      <c r="J50" s="716"/>
      <c r="K50" s="716"/>
      <c r="L50" s="716"/>
      <c r="M50" s="716"/>
      <c r="N50" s="716"/>
      <c r="O50" s="716"/>
      <c r="P50" s="716"/>
      <c r="Q50" s="716"/>
      <c r="R50" s="228"/>
      <c r="S50" s="133"/>
    </row>
    <row r="51" spans="1:19" s="593" customFormat="1" ht="13.5" customHeight="1" x14ac:dyDescent="0.2">
      <c r="A51" s="865"/>
      <c r="B51" s="865"/>
      <c r="C51" s="868"/>
      <c r="D51" s="1449"/>
      <c r="E51" s="1449"/>
      <c r="F51" s="1449"/>
      <c r="G51" s="1449"/>
      <c r="H51" s="869"/>
      <c r="I51" s="869"/>
      <c r="J51" s="869"/>
      <c r="K51" s="869"/>
      <c r="L51" s="869"/>
      <c r="M51" s="869"/>
      <c r="N51" s="869"/>
      <c r="O51" s="869"/>
      <c r="P51" s="869"/>
      <c r="Q51" s="869"/>
      <c r="R51" s="228"/>
      <c r="S51" s="133"/>
    </row>
    <row r="52" spans="1:19" s="593" customFormat="1" ht="13.5" customHeight="1" x14ac:dyDescent="0.2">
      <c r="A52" s="865"/>
      <c r="B52" s="865"/>
      <c r="C52" s="865"/>
      <c r="D52" s="865"/>
      <c r="E52" s="865"/>
      <c r="F52" s="865"/>
      <c r="G52" s="865"/>
      <c r="H52" s="865"/>
      <c r="I52" s="865"/>
      <c r="J52" s="865"/>
      <c r="K52" s="865"/>
      <c r="L52" s="865"/>
      <c r="M52" s="865"/>
      <c r="N52" s="865"/>
      <c r="O52" s="865"/>
      <c r="P52" s="865"/>
      <c r="Q52" s="865"/>
      <c r="R52" s="228"/>
      <c r="S52" s="133"/>
    </row>
    <row r="53" spans="1:19" s="593" customFormat="1" ht="13.5" customHeight="1" x14ac:dyDescent="0.2">
      <c r="A53" s="865"/>
      <c r="B53" s="865"/>
      <c r="C53" s="870"/>
      <c r="D53" s="871"/>
      <c r="E53" s="872"/>
      <c r="F53" s="872"/>
      <c r="G53" s="872"/>
      <c r="H53" s="872"/>
      <c r="I53" s="872"/>
      <c r="J53" s="872"/>
      <c r="K53" s="872"/>
      <c r="L53" s="872"/>
      <c r="M53" s="872"/>
      <c r="N53" s="872"/>
      <c r="O53" s="872"/>
      <c r="P53" s="872"/>
      <c r="Q53" s="872"/>
      <c r="R53" s="228"/>
      <c r="S53" s="133"/>
    </row>
    <row r="54" spans="1:19" s="593" customFormat="1" ht="13.5" customHeight="1" x14ac:dyDescent="0.2">
      <c r="A54" s="865"/>
      <c r="B54" s="865"/>
      <c r="C54" s="1444"/>
      <c r="D54" s="1444"/>
      <c r="E54" s="873"/>
      <c r="F54" s="873"/>
      <c r="G54" s="873"/>
      <c r="H54" s="873"/>
      <c r="I54" s="873"/>
      <c r="J54" s="873"/>
      <c r="K54" s="873"/>
      <c r="L54" s="873"/>
      <c r="M54" s="873"/>
      <c r="N54" s="873"/>
      <c r="O54" s="873"/>
      <c r="P54" s="873"/>
      <c r="Q54" s="873"/>
      <c r="R54" s="228"/>
      <c r="S54" s="133"/>
    </row>
    <row r="55" spans="1:19" s="593" customFormat="1" ht="13.5" customHeight="1" x14ac:dyDescent="0.2">
      <c r="A55" s="865"/>
      <c r="B55" s="865"/>
      <c r="C55" s="1448"/>
      <c r="D55" s="1448"/>
      <c r="E55" s="874"/>
      <c r="F55" s="874"/>
      <c r="G55" s="874"/>
      <c r="H55" s="874"/>
      <c r="I55" s="874"/>
      <c r="J55" s="874"/>
      <c r="K55" s="874"/>
      <c r="L55" s="874"/>
      <c r="M55" s="874"/>
      <c r="N55" s="874"/>
      <c r="O55" s="874"/>
      <c r="P55" s="874"/>
      <c r="Q55" s="874"/>
      <c r="R55" s="228"/>
      <c r="S55" s="133"/>
    </row>
    <row r="56" spans="1:19" s="593" customFormat="1" ht="13.5" customHeight="1" x14ac:dyDescent="0.2">
      <c r="A56" s="865"/>
      <c r="B56" s="865"/>
      <c r="C56" s="866"/>
      <c r="D56" s="875"/>
      <c r="E56" s="874"/>
      <c r="F56" s="874"/>
      <c r="G56" s="874"/>
      <c r="H56" s="874"/>
      <c r="I56" s="874"/>
      <c r="J56" s="874"/>
      <c r="K56" s="874"/>
      <c r="L56" s="874"/>
      <c r="M56" s="874"/>
      <c r="N56" s="874"/>
      <c r="O56" s="874"/>
      <c r="P56" s="874"/>
      <c r="Q56" s="874"/>
      <c r="R56" s="228"/>
      <c r="S56" s="133"/>
    </row>
    <row r="57" spans="1:19" s="593" customFormat="1" ht="13.5" customHeight="1" x14ac:dyDescent="0.2">
      <c r="A57" s="865"/>
      <c r="B57" s="865"/>
      <c r="C57" s="864"/>
      <c r="D57" s="718"/>
      <c r="E57" s="874"/>
      <c r="F57" s="874"/>
      <c r="G57" s="874"/>
      <c r="H57" s="874"/>
      <c r="I57" s="874"/>
      <c r="J57" s="874"/>
      <c r="K57" s="874"/>
      <c r="L57" s="874"/>
      <c r="M57" s="874"/>
      <c r="N57" s="874"/>
      <c r="O57" s="874"/>
      <c r="P57" s="874"/>
      <c r="Q57" s="874"/>
      <c r="R57" s="228"/>
      <c r="S57" s="133"/>
    </row>
    <row r="58" spans="1:19" s="916" customFormat="1" ht="13.5" customHeight="1" x14ac:dyDescent="0.2">
      <c r="A58" s="914"/>
      <c r="B58" s="914"/>
      <c r="C58" s="1447" t="s">
        <v>655</v>
      </c>
      <c r="D58" s="1447"/>
      <c r="E58" s="1447"/>
      <c r="F58" s="1447"/>
      <c r="G58" s="1447"/>
      <c r="H58" s="1447"/>
      <c r="I58" s="1447"/>
      <c r="J58" s="1447"/>
      <c r="K58" s="1447"/>
      <c r="L58" s="1447"/>
      <c r="M58" s="1447"/>
      <c r="N58" s="1447"/>
      <c r="O58" s="1447"/>
      <c r="P58" s="1447"/>
      <c r="Q58" s="1447"/>
      <c r="R58" s="915"/>
      <c r="S58" s="136"/>
    </row>
    <row r="59" spans="1:19" s="137" customFormat="1" ht="13.5" customHeight="1" x14ac:dyDescent="0.2">
      <c r="A59" s="914"/>
      <c r="B59" s="914"/>
      <c r="C59" s="1447"/>
      <c r="D59" s="1447"/>
      <c r="E59" s="1447"/>
      <c r="F59" s="1447"/>
      <c r="G59" s="1447"/>
      <c r="H59" s="1447"/>
      <c r="I59" s="1447"/>
      <c r="J59" s="1447"/>
      <c r="K59" s="1447"/>
      <c r="L59" s="1447"/>
      <c r="M59" s="1447"/>
      <c r="N59" s="1447"/>
      <c r="O59" s="1447"/>
      <c r="P59" s="1447"/>
      <c r="Q59" s="1447"/>
      <c r="R59" s="915"/>
      <c r="S59" s="136"/>
    </row>
    <row r="60" spans="1:19" s="408" customFormat="1" ht="13.5" customHeight="1" x14ac:dyDescent="0.2">
      <c r="A60" s="865"/>
      <c r="B60" s="865"/>
      <c r="C60" s="471" t="s">
        <v>422</v>
      </c>
      <c r="D60" s="429"/>
      <c r="E60" s="895"/>
      <c r="F60" s="895"/>
      <c r="G60" s="895"/>
      <c r="H60" s="895"/>
      <c r="I60" s="896" t="s">
        <v>134</v>
      </c>
      <c r="J60" s="897"/>
      <c r="K60" s="897"/>
      <c r="L60" s="897"/>
      <c r="M60" s="503"/>
      <c r="N60" s="571"/>
      <c r="O60" s="571"/>
      <c r="P60" s="571"/>
      <c r="Q60" s="571"/>
      <c r="R60" s="228"/>
    </row>
    <row r="61" spans="1:19" ht="13.5" customHeight="1" x14ac:dyDescent="0.2">
      <c r="A61" s="131"/>
      <c r="B61" s="133"/>
      <c r="C61" s="449"/>
      <c r="D61" s="133"/>
      <c r="E61" s="169"/>
      <c r="F61" s="1376">
        <v>43313</v>
      </c>
      <c r="G61" s="1376"/>
      <c r="H61" s="1376"/>
      <c r="I61" s="1376"/>
      <c r="J61" s="1376"/>
      <c r="K61" s="1376"/>
      <c r="L61" s="1376"/>
      <c r="M61" s="1376"/>
      <c r="N61" s="1376"/>
      <c r="O61" s="1376"/>
      <c r="P61" s="1376"/>
      <c r="Q61" s="1376"/>
      <c r="R61" s="398">
        <v>9</v>
      </c>
      <c r="S61" s="133"/>
    </row>
    <row r="62" spans="1:19" ht="15" customHeight="1" x14ac:dyDescent="0.2">
      <c r="B62" s="449"/>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J8"/>
    <mergeCell ref="K8:Q8"/>
  </mergeCells>
  <conditionalFormatting sqref="E9:Q11 H35:Q37 E35:G35">
    <cfRule type="cellIs" dxfId="18"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sheetPr>
  <dimension ref="A1:S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x14ac:dyDescent="0.2">
      <c r="A1" s="2"/>
      <c r="B1" s="4"/>
      <c r="C1" s="4"/>
      <c r="D1" s="1453" t="s">
        <v>315</v>
      </c>
      <c r="E1" s="1453"/>
      <c r="F1" s="1453"/>
      <c r="G1" s="1453"/>
      <c r="H1" s="1453"/>
      <c r="I1" s="1453"/>
      <c r="J1" s="1453"/>
      <c r="K1" s="1453"/>
      <c r="L1" s="1453"/>
      <c r="M1" s="1453"/>
      <c r="N1" s="1453"/>
      <c r="O1" s="1453"/>
      <c r="P1" s="1453"/>
      <c r="Q1" s="1453"/>
      <c r="R1" s="1453"/>
      <c r="S1" s="2"/>
    </row>
    <row r="2" spans="1:19" ht="6" customHeight="1" x14ac:dyDescent="0.2">
      <c r="A2" s="2"/>
      <c r="B2" s="1454"/>
      <c r="C2" s="1455"/>
      <c r="D2" s="1456"/>
      <c r="E2" s="4"/>
      <c r="F2" s="4"/>
      <c r="G2" s="4"/>
      <c r="H2" s="4"/>
      <c r="I2" s="4"/>
      <c r="J2" s="4"/>
      <c r="K2" s="4"/>
      <c r="L2" s="4"/>
      <c r="M2" s="4"/>
      <c r="N2" s="4"/>
      <c r="O2" s="4"/>
      <c r="P2" s="4"/>
      <c r="Q2" s="4"/>
      <c r="R2" s="4"/>
      <c r="S2" s="2"/>
    </row>
    <row r="3" spans="1:19" ht="13.5" customHeight="1" thickBot="1" x14ac:dyDescent="0.25">
      <c r="A3" s="2"/>
      <c r="B3" s="221"/>
      <c r="C3" s="4"/>
      <c r="D3" s="4"/>
      <c r="E3" s="711"/>
      <c r="F3" s="711"/>
      <c r="G3" s="711"/>
      <c r="H3" s="711"/>
      <c r="I3" s="535"/>
      <c r="J3" s="711"/>
      <c r="K3" s="711"/>
      <c r="L3" s="711"/>
      <c r="M3" s="711"/>
      <c r="N3" s="711"/>
      <c r="O3" s="711"/>
      <c r="P3" s="711"/>
      <c r="Q3" s="711" t="s">
        <v>73</v>
      </c>
      <c r="R3" s="4"/>
      <c r="S3" s="2"/>
    </row>
    <row r="4" spans="1:19" s="7" customFormat="1" ht="13.5" customHeight="1" thickBot="1" x14ac:dyDescent="0.25">
      <c r="A4" s="6"/>
      <c r="B4" s="220"/>
      <c r="C4" s="394" t="s">
        <v>213</v>
      </c>
      <c r="D4" s="536"/>
      <c r="E4" s="536"/>
      <c r="F4" s="536"/>
      <c r="G4" s="536"/>
      <c r="H4" s="536"/>
      <c r="I4" s="536"/>
      <c r="J4" s="536"/>
      <c r="K4" s="536"/>
      <c r="L4" s="536"/>
      <c r="M4" s="536"/>
      <c r="N4" s="536"/>
      <c r="O4" s="536"/>
      <c r="P4" s="536"/>
      <c r="Q4" s="537"/>
      <c r="R4" s="4"/>
      <c r="S4" s="6"/>
    </row>
    <row r="5" spans="1:19" ht="4.5" customHeight="1" x14ac:dyDescent="0.2">
      <c r="A5" s="2"/>
      <c r="B5" s="221"/>
      <c r="C5" s="1457" t="s">
        <v>78</v>
      </c>
      <c r="D5" s="1457"/>
      <c r="E5" s="1458"/>
      <c r="F5" s="1458"/>
      <c r="G5" s="1458"/>
      <c r="H5" s="1458"/>
      <c r="I5" s="1458"/>
      <c r="J5" s="1458"/>
      <c r="K5" s="1458"/>
      <c r="L5" s="1458"/>
      <c r="M5" s="1458"/>
      <c r="N5" s="1458"/>
      <c r="O5" s="1075"/>
      <c r="P5" s="1075"/>
      <c r="Q5" s="1075"/>
      <c r="R5" s="4"/>
      <c r="S5" s="2"/>
    </row>
    <row r="6" spans="1:19" ht="12" customHeight="1" x14ac:dyDescent="0.2">
      <c r="A6" s="2"/>
      <c r="B6" s="221"/>
      <c r="C6" s="1457"/>
      <c r="D6" s="1457"/>
      <c r="E6" s="1459" t="s">
        <v>617</v>
      </c>
      <c r="F6" s="1459"/>
      <c r="G6" s="1459"/>
      <c r="H6" s="1459"/>
      <c r="I6" s="1459"/>
      <c r="J6" s="1459"/>
      <c r="K6" s="1469">
        <v>2018</v>
      </c>
      <c r="L6" s="1469"/>
      <c r="M6" s="1469"/>
      <c r="N6" s="1469"/>
      <c r="O6" s="1469"/>
      <c r="P6" s="1469"/>
      <c r="Q6" s="1469"/>
      <c r="R6" s="4"/>
      <c r="S6" s="2"/>
    </row>
    <row r="7" spans="1:19" x14ac:dyDescent="0.2">
      <c r="A7" s="2"/>
      <c r="B7" s="221"/>
      <c r="C7" s="1175"/>
      <c r="D7" s="1175"/>
      <c r="E7" s="712" t="s">
        <v>99</v>
      </c>
      <c r="F7" s="712" t="s">
        <v>98</v>
      </c>
      <c r="G7" s="712" t="s">
        <v>97</v>
      </c>
      <c r="H7" s="712" t="s">
        <v>96</v>
      </c>
      <c r="I7" s="712" t="s">
        <v>95</v>
      </c>
      <c r="J7" s="712" t="s">
        <v>94</v>
      </c>
      <c r="K7" s="712" t="s">
        <v>93</v>
      </c>
      <c r="L7" s="712" t="s">
        <v>104</v>
      </c>
      <c r="M7" s="712" t="s">
        <v>103</v>
      </c>
      <c r="N7" s="712" t="s">
        <v>102</v>
      </c>
      <c r="O7" s="712" t="s">
        <v>101</v>
      </c>
      <c r="P7" s="712" t="s">
        <v>100</v>
      </c>
      <c r="Q7" s="1177" t="s">
        <v>99</v>
      </c>
      <c r="R7" s="1075"/>
      <c r="S7" s="2"/>
    </row>
    <row r="8" spans="1:19" s="524" customFormat="1" ht="15" customHeight="1" x14ac:dyDescent="0.2">
      <c r="A8" s="91"/>
      <c r="B8" s="222"/>
      <c r="C8" s="1452" t="s">
        <v>68</v>
      </c>
      <c r="D8" s="1452"/>
      <c r="E8" s="538">
        <v>43355</v>
      </c>
      <c r="F8" s="538">
        <v>42596</v>
      </c>
      <c r="G8" s="538">
        <v>58887</v>
      </c>
      <c r="H8" s="538">
        <v>53715</v>
      </c>
      <c r="I8" s="538">
        <v>56884</v>
      </c>
      <c r="J8" s="538">
        <v>40939</v>
      </c>
      <c r="K8" s="538">
        <v>55455</v>
      </c>
      <c r="L8" s="538">
        <v>41216</v>
      </c>
      <c r="M8" s="538">
        <v>42650</v>
      </c>
      <c r="N8" s="538">
        <v>39933</v>
      </c>
      <c r="O8" s="538">
        <v>38521</v>
      </c>
      <c r="P8" s="538">
        <v>38662</v>
      </c>
      <c r="Q8" s="538">
        <v>39896</v>
      </c>
      <c r="R8" s="525"/>
      <c r="S8" s="91"/>
    </row>
    <row r="9" spans="1:19" s="533" customFormat="1" ht="11.25" customHeight="1" x14ac:dyDescent="0.2">
      <c r="A9" s="539"/>
      <c r="B9" s="540"/>
      <c r="C9" s="541"/>
      <c r="D9" s="461" t="s">
        <v>187</v>
      </c>
      <c r="E9" s="157">
        <v>15887</v>
      </c>
      <c r="F9" s="157">
        <v>15815</v>
      </c>
      <c r="G9" s="157">
        <v>22234</v>
      </c>
      <c r="H9" s="157">
        <v>18538</v>
      </c>
      <c r="I9" s="157">
        <v>18226</v>
      </c>
      <c r="J9" s="157">
        <v>13927</v>
      </c>
      <c r="K9" s="157">
        <v>19377</v>
      </c>
      <c r="L9" s="157">
        <v>14786</v>
      </c>
      <c r="M9" s="157">
        <v>15319</v>
      </c>
      <c r="N9" s="157">
        <v>14553</v>
      </c>
      <c r="O9" s="157">
        <v>14028</v>
      </c>
      <c r="P9" s="157">
        <v>14896</v>
      </c>
      <c r="Q9" s="157">
        <v>14951</v>
      </c>
      <c r="R9" s="542"/>
      <c r="S9" s="539"/>
    </row>
    <row r="10" spans="1:19" s="533" customFormat="1" ht="11.25" customHeight="1" x14ac:dyDescent="0.2">
      <c r="A10" s="539"/>
      <c r="B10" s="540"/>
      <c r="C10" s="541"/>
      <c r="D10" s="461" t="s">
        <v>188</v>
      </c>
      <c r="E10" s="157">
        <v>9120</v>
      </c>
      <c r="F10" s="157">
        <v>8679</v>
      </c>
      <c r="G10" s="157">
        <v>12496</v>
      </c>
      <c r="H10" s="157">
        <v>10278</v>
      </c>
      <c r="I10" s="157">
        <v>10220</v>
      </c>
      <c r="J10" s="157">
        <v>8229</v>
      </c>
      <c r="K10" s="157">
        <v>11006</v>
      </c>
      <c r="L10" s="157">
        <v>7729</v>
      </c>
      <c r="M10" s="157">
        <v>8320</v>
      </c>
      <c r="N10" s="157">
        <v>8218</v>
      </c>
      <c r="O10" s="157">
        <v>7817</v>
      </c>
      <c r="P10" s="157">
        <v>7620</v>
      </c>
      <c r="Q10" s="157" t="s">
        <v>385</v>
      </c>
      <c r="R10" s="542"/>
      <c r="S10" s="539"/>
    </row>
    <row r="11" spans="1:19" s="533" customFormat="1" ht="11.25" customHeight="1" x14ac:dyDescent="0.2">
      <c r="A11" s="539"/>
      <c r="B11" s="540"/>
      <c r="C11" s="541"/>
      <c r="D11" s="461" t="s">
        <v>189</v>
      </c>
      <c r="E11" s="157">
        <v>11061</v>
      </c>
      <c r="F11" s="157">
        <v>11202</v>
      </c>
      <c r="G11" s="157">
        <v>14020</v>
      </c>
      <c r="H11" s="157">
        <v>13001</v>
      </c>
      <c r="I11" s="157">
        <v>12219</v>
      </c>
      <c r="J11" s="157">
        <v>9403</v>
      </c>
      <c r="K11" s="157">
        <v>14042</v>
      </c>
      <c r="L11" s="157">
        <v>11350</v>
      </c>
      <c r="M11" s="157">
        <v>11504</v>
      </c>
      <c r="N11" s="157">
        <v>10222</v>
      </c>
      <c r="O11" s="157">
        <v>10527</v>
      </c>
      <c r="P11" s="157">
        <v>10046</v>
      </c>
      <c r="Q11" s="157" t="s">
        <v>385</v>
      </c>
      <c r="R11" s="542"/>
      <c r="S11" s="539"/>
    </row>
    <row r="12" spans="1:19" s="533" customFormat="1" ht="11.25" customHeight="1" x14ac:dyDescent="0.2">
      <c r="A12" s="539"/>
      <c r="B12" s="540"/>
      <c r="C12" s="541"/>
      <c r="D12" s="461" t="s">
        <v>190</v>
      </c>
      <c r="E12" s="157">
        <v>3724</v>
      </c>
      <c r="F12" s="157">
        <v>3394</v>
      </c>
      <c r="G12" s="157">
        <v>4745</v>
      </c>
      <c r="H12" s="157">
        <v>5115</v>
      </c>
      <c r="I12" s="157">
        <v>3944</v>
      </c>
      <c r="J12" s="157">
        <v>3120</v>
      </c>
      <c r="K12" s="157">
        <v>4390</v>
      </c>
      <c r="L12" s="157">
        <v>3161</v>
      </c>
      <c r="M12" s="157">
        <v>3372</v>
      </c>
      <c r="N12" s="157">
        <v>3112</v>
      </c>
      <c r="O12" s="157">
        <v>2738</v>
      </c>
      <c r="P12" s="157">
        <v>2784</v>
      </c>
      <c r="Q12" s="157" t="s">
        <v>385</v>
      </c>
      <c r="R12" s="542"/>
      <c r="S12" s="539"/>
    </row>
    <row r="13" spans="1:19" s="533" customFormat="1" ht="11.25" customHeight="1" x14ac:dyDescent="0.2">
      <c r="A13" s="539"/>
      <c r="B13" s="540"/>
      <c r="C13" s="541"/>
      <c r="D13" s="461" t="s">
        <v>191</v>
      </c>
      <c r="E13" s="157">
        <v>1432</v>
      </c>
      <c r="F13" s="157">
        <v>1401</v>
      </c>
      <c r="G13" s="157">
        <v>2571</v>
      </c>
      <c r="H13" s="157">
        <v>3843</v>
      </c>
      <c r="I13" s="157">
        <v>9446</v>
      </c>
      <c r="J13" s="157">
        <v>4433</v>
      </c>
      <c r="K13" s="157">
        <v>3628</v>
      </c>
      <c r="L13" s="157">
        <v>2120</v>
      </c>
      <c r="M13" s="157">
        <v>1905</v>
      </c>
      <c r="N13" s="157">
        <v>1631</v>
      </c>
      <c r="O13" s="157">
        <v>1400</v>
      </c>
      <c r="P13" s="157">
        <v>1366</v>
      </c>
      <c r="Q13" s="157">
        <v>1344</v>
      </c>
      <c r="R13" s="542"/>
      <c r="S13" s="539"/>
    </row>
    <row r="14" spans="1:19" s="533" customFormat="1" ht="11.25" customHeight="1" x14ac:dyDescent="0.2">
      <c r="A14" s="539"/>
      <c r="B14" s="540"/>
      <c r="C14" s="541"/>
      <c r="D14" s="461" t="s">
        <v>130</v>
      </c>
      <c r="E14" s="157">
        <v>912</v>
      </c>
      <c r="F14" s="157">
        <v>926</v>
      </c>
      <c r="G14" s="157">
        <v>1197</v>
      </c>
      <c r="H14" s="157">
        <v>1404</v>
      </c>
      <c r="I14" s="157">
        <v>1375</v>
      </c>
      <c r="J14" s="157">
        <v>925</v>
      </c>
      <c r="K14" s="157">
        <v>1382</v>
      </c>
      <c r="L14" s="157">
        <v>915</v>
      </c>
      <c r="M14" s="157">
        <v>997</v>
      </c>
      <c r="N14" s="157">
        <v>1076</v>
      </c>
      <c r="O14" s="157">
        <v>886</v>
      </c>
      <c r="P14" s="157">
        <v>855</v>
      </c>
      <c r="Q14" s="157">
        <v>971</v>
      </c>
      <c r="R14" s="542"/>
      <c r="S14" s="539"/>
    </row>
    <row r="15" spans="1:19" s="533" customFormat="1" ht="11.25" customHeight="1" x14ac:dyDescent="0.2">
      <c r="A15" s="539"/>
      <c r="B15" s="540"/>
      <c r="C15" s="541"/>
      <c r="D15" s="461" t="s">
        <v>131</v>
      </c>
      <c r="E15" s="157">
        <v>1219</v>
      </c>
      <c r="F15" s="157">
        <v>1179</v>
      </c>
      <c r="G15" s="157">
        <v>1624</v>
      </c>
      <c r="H15" s="157">
        <v>1536</v>
      </c>
      <c r="I15" s="157">
        <v>1454</v>
      </c>
      <c r="J15" s="157">
        <v>902</v>
      </c>
      <c r="K15" s="157">
        <v>1630</v>
      </c>
      <c r="L15" s="157">
        <v>1155</v>
      </c>
      <c r="M15" s="157">
        <v>1233</v>
      </c>
      <c r="N15" s="157">
        <v>1121</v>
      </c>
      <c r="O15" s="157">
        <v>1125</v>
      </c>
      <c r="P15" s="157">
        <v>1095</v>
      </c>
      <c r="Q15" s="157">
        <v>1252</v>
      </c>
      <c r="R15" s="542"/>
      <c r="S15" s="539"/>
    </row>
    <row r="16" spans="1:19" s="547" customFormat="1" ht="15" customHeight="1" x14ac:dyDescent="0.2">
      <c r="A16" s="543"/>
      <c r="B16" s="544"/>
      <c r="C16" s="1452" t="s">
        <v>285</v>
      </c>
      <c r="D16" s="1452"/>
      <c r="E16" s="545"/>
      <c r="F16" s="545"/>
      <c r="G16" s="545"/>
      <c r="H16" s="545"/>
      <c r="I16" s="545"/>
      <c r="J16" s="545"/>
      <c r="K16" s="545"/>
      <c r="L16" s="545"/>
      <c r="M16" s="545"/>
      <c r="N16" s="545"/>
      <c r="O16" s="545"/>
      <c r="P16" s="545"/>
      <c r="Q16" s="545"/>
      <c r="R16" s="546"/>
      <c r="S16" s="543"/>
    </row>
    <row r="17" spans="1:19" s="533" customFormat="1" ht="12" customHeight="1" x14ac:dyDescent="0.2">
      <c r="A17" s="539"/>
      <c r="B17" s="540"/>
      <c r="C17" s="541"/>
      <c r="D17" s="93" t="s">
        <v>618</v>
      </c>
      <c r="E17" s="157">
        <v>4601</v>
      </c>
      <c r="F17" s="157">
        <v>4719</v>
      </c>
      <c r="G17" s="157">
        <v>6155</v>
      </c>
      <c r="H17" s="157">
        <v>6703</v>
      </c>
      <c r="I17" s="157">
        <v>6297</v>
      </c>
      <c r="J17" s="157">
        <v>3987</v>
      </c>
      <c r="K17" s="157">
        <v>6534</v>
      </c>
      <c r="L17" s="157">
        <v>5140</v>
      </c>
      <c r="M17" s="157">
        <v>5203</v>
      </c>
      <c r="N17" s="157">
        <v>4794</v>
      </c>
      <c r="O17" s="157">
        <v>4807</v>
      </c>
      <c r="P17" s="157">
        <v>4180</v>
      </c>
      <c r="Q17" s="157" t="s">
        <v>385</v>
      </c>
      <c r="R17" s="542"/>
      <c r="S17" s="539"/>
    </row>
    <row r="18" spans="1:19" s="533" customFormat="1" ht="12" customHeight="1" x14ac:dyDescent="0.2">
      <c r="A18" s="539"/>
      <c r="B18" s="540"/>
      <c r="C18" s="541"/>
      <c r="D18" s="93" t="s">
        <v>619</v>
      </c>
      <c r="E18" s="157">
        <v>1553</v>
      </c>
      <c r="F18" s="157">
        <v>1197</v>
      </c>
      <c r="G18" s="157">
        <v>1294</v>
      </c>
      <c r="H18" s="157">
        <v>1827</v>
      </c>
      <c r="I18" s="157">
        <v>2359</v>
      </c>
      <c r="J18" s="157">
        <v>1561</v>
      </c>
      <c r="K18" s="157">
        <v>1674</v>
      </c>
      <c r="L18" s="157">
        <v>1248</v>
      </c>
      <c r="M18" s="157">
        <v>1325</v>
      </c>
      <c r="N18" s="157">
        <v>1231</v>
      </c>
      <c r="O18" s="157">
        <v>1071</v>
      </c>
      <c r="P18" s="157">
        <v>3102</v>
      </c>
      <c r="Q18" s="157" t="s">
        <v>385</v>
      </c>
      <c r="R18" s="542"/>
      <c r="S18" s="539"/>
    </row>
    <row r="19" spans="1:19" s="533" customFormat="1" ht="12" customHeight="1" x14ac:dyDescent="0.2">
      <c r="A19" s="539"/>
      <c r="B19" s="540"/>
      <c r="C19" s="541"/>
      <c r="D19" s="93" t="s">
        <v>620</v>
      </c>
      <c r="E19" s="157">
        <v>3386</v>
      </c>
      <c r="F19" s="157">
        <v>3693</v>
      </c>
      <c r="G19" s="157">
        <v>3836</v>
      </c>
      <c r="H19" s="157">
        <v>4207</v>
      </c>
      <c r="I19" s="157">
        <v>3856</v>
      </c>
      <c r="J19" s="157">
        <v>3484</v>
      </c>
      <c r="K19" s="157">
        <v>4561</v>
      </c>
      <c r="L19" s="157">
        <v>3527</v>
      </c>
      <c r="M19" s="157">
        <v>3620</v>
      </c>
      <c r="N19" s="157">
        <v>3399</v>
      </c>
      <c r="O19" s="157">
        <v>3356</v>
      </c>
      <c r="P19" s="157">
        <v>2894</v>
      </c>
      <c r="Q19" s="157" t="s">
        <v>385</v>
      </c>
      <c r="R19" s="542"/>
      <c r="S19" s="539"/>
    </row>
    <row r="20" spans="1:19" s="533" customFormat="1" ht="12" customHeight="1" x14ac:dyDescent="0.2">
      <c r="A20" s="539"/>
      <c r="B20" s="540"/>
      <c r="C20" s="541"/>
      <c r="D20" s="93" t="s">
        <v>621</v>
      </c>
      <c r="E20" s="157">
        <v>2442</v>
      </c>
      <c r="F20" s="157">
        <v>2410</v>
      </c>
      <c r="G20" s="157">
        <v>3122</v>
      </c>
      <c r="H20" s="157">
        <v>3828</v>
      </c>
      <c r="I20" s="157">
        <v>5007</v>
      </c>
      <c r="J20" s="157">
        <v>2903</v>
      </c>
      <c r="K20" s="157">
        <v>4008</v>
      </c>
      <c r="L20" s="157">
        <v>2920</v>
      </c>
      <c r="M20" s="157">
        <v>2919</v>
      </c>
      <c r="N20" s="157">
        <v>2916</v>
      </c>
      <c r="O20" s="157">
        <v>2814</v>
      </c>
      <c r="P20" s="157">
        <v>2775</v>
      </c>
      <c r="Q20" s="157" t="s">
        <v>385</v>
      </c>
      <c r="R20" s="542"/>
      <c r="S20" s="539"/>
    </row>
    <row r="21" spans="1:19" s="533" customFormat="1" ht="11.25" customHeight="1" x14ac:dyDescent="0.2">
      <c r="A21" s="539"/>
      <c r="B21" s="540"/>
      <c r="C21" s="541"/>
      <c r="D21" s="93" t="s">
        <v>622</v>
      </c>
      <c r="E21" s="157">
        <v>2321</v>
      </c>
      <c r="F21" s="157">
        <v>2116</v>
      </c>
      <c r="G21" s="157">
        <v>2711</v>
      </c>
      <c r="H21" s="157">
        <v>3514</v>
      </c>
      <c r="I21" s="157">
        <v>5514</v>
      </c>
      <c r="J21" s="157">
        <v>2980</v>
      </c>
      <c r="K21" s="157">
        <v>3558</v>
      </c>
      <c r="L21" s="157">
        <v>2560</v>
      </c>
      <c r="M21" s="157">
        <v>2421</v>
      </c>
      <c r="N21" s="157">
        <v>2262</v>
      </c>
      <c r="O21" s="157">
        <v>2191</v>
      </c>
      <c r="P21" s="157">
        <v>2610</v>
      </c>
      <c r="Q21" s="157" t="s">
        <v>385</v>
      </c>
      <c r="R21" s="542"/>
      <c r="S21" s="539"/>
    </row>
    <row r="22" spans="1:19" s="533" customFormat="1" ht="15" customHeight="1" x14ac:dyDescent="0.2">
      <c r="A22" s="539"/>
      <c r="B22" s="540"/>
      <c r="C22" s="1452" t="s">
        <v>214</v>
      </c>
      <c r="D22" s="1452"/>
      <c r="E22" s="538">
        <v>6480</v>
      </c>
      <c r="F22" s="538">
        <v>6670</v>
      </c>
      <c r="G22" s="538">
        <v>8384</v>
      </c>
      <c r="H22" s="538">
        <v>7708</v>
      </c>
      <c r="I22" s="538">
        <v>6857</v>
      </c>
      <c r="J22" s="538">
        <v>3946</v>
      </c>
      <c r="K22" s="538">
        <v>6233</v>
      </c>
      <c r="L22" s="538">
        <v>5015</v>
      </c>
      <c r="M22" s="538">
        <v>4901</v>
      </c>
      <c r="N22" s="538">
        <v>4624</v>
      </c>
      <c r="O22" s="538">
        <v>4686</v>
      </c>
      <c r="P22" s="538">
        <v>4082</v>
      </c>
      <c r="Q22" s="538" t="s">
        <v>385</v>
      </c>
      <c r="R22" s="542"/>
      <c r="S22" s="539"/>
    </row>
    <row r="23" spans="1:19" s="547" customFormat="1" ht="12" customHeight="1" x14ac:dyDescent="0.2">
      <c r="A23" s="543"/>
      <c r="B23" s="544"/>
      <c r="C23" s="1452" t="s">
        <v>286</v>
      </c>
      <c r="D23" s="1452"/>
      <c r="E23" s="538">
        <v>36875</v>
      </c>
      <c r="F23" s="538">
        <v>35926</v>
      </c>
      <c r="G23" s="538">
        <v>50503</v>
      </c>
      <c r="H23" s="538">
        <v>46007</v>
      </c>
      <c r="I23" s="538">
        <v>50027</v>
      </c>
      <c r="J23" s="538">
        <v>36993</v>
      </c>
      <c r="K23" s="538">
        <v>49222</v>
      </c>
      <c r="L23" s="538">
        <v>36201</v>
      </c>
      <c r="M23" s="538">
        <v>37749</v>
      </c>
      <c r="N23" s="538">
        <v>35309</v>
      </c>
      <c r="O23" s="538">
        <v>33835</v>
      </c>
      <c r="P23" s="538">
        <v>34580</v>
      </c>
      <c r="Q23" s="538" t="s">
        <v>385</v>
      </c>
      <c r="R23" s="548"/>
      <c r="S23" s="543"/>
    </row>
    <row r="24" spans="1:19" s="533" customFormat="1" ht="12.75" customHeight="1" x14ac:dyDescent="0.2">
      <c r="A24" s="539"/>
      <c r="B24" s="549"/>
      <c r="C24" s="541"/>
      <c r="D24" s="467" t="s">
        <v>335</v>
      </c>
      <c r="E24" s="157">
        <v>2049</v>
      </c>
      <c r="F24" s="157">
        <v>1457</v>
      </c>
      <c r="G24" s="157">
        <v>2086</v>
      </c>
      <c r="H24" s="157">
        <v>2918</v>
      </c>
      <c r="I24" s="157">
        <v>3083</v>
      </c>
      <c r="J24" s="157">
        <v>1743</v>
      </c>
      <c r="K24" s="157">
        <v>2183</v>
      </c>
      <c r="L24" s="157">
        <v>1542</v>
      </c>
      <c r="M24" s="157">
        <v>2182</v>
      </c>
      <c r="N24" s="157">
        <v>1629</v>
      </c>
      <c r="O24" s="157">
        <v>1177</v>
      </c>
      <c r="P24" s="157">
        <v>1349</v>
      </c>
      <c r="Q24" s="157" t="s">
        <v>385</v>
      </c>
      <c r="R24" s="542"/>
      <c r="S24" s="539"/>
    </row>
    <row r="25" spans="1:19" s="533" customFormat="1" ht="11.25" customHeight="1" x14ac:dyDescent="0.2">
      <c r="A25" s="539"/>
      <c r="B25" s="549"/>
      <c r="C25" s="541"/>
      <c r="D25" s="467" t="s">
        <v>215</v>
      </c>
      <c r="E25" s="157">
        <v>7152</v>
      </c>
      <c r="F25" s="157">
        <v>7236</v>
      </c>
      <c r="G25" s="157">
        <v>8012</v>
      </c>
      <c r="H25" s="157">
        <v>8726</v>
      </c>
      <c r="I25" s="157">
        <v>8411</v>
      </c>
      <c r="J25" s="157">
        <v>7658</v>
      </c>
      <c r="K25" s="157">
        <v>10405</v>
      </c>
      <c r="L25" s="157">
        <v>7914</v>
      </c>
      <c r="M25" s="157">
        <v>8008</v>
      </c>
      <c r="N25" s="157">
        <v>7287</v>
      </c>
      <c r="O25" s="157">
        <v>7002</v>
      </c>
      <c r="P25" s="157">
        <v>6272</v>
      </c>
      <c r="Q25" s="157" t="s">
        <v>385</v>
      </c>
      <c r="R25" s="542"/>
      <c r="S25" s="539"/>
    </row>
    <row r="26" spans="1:19" s="533" customFormat="1" ht="11.25" customHeight="1" x14ac:dyDescent="0.2">
      <c r="A26" s="539"/>
      <c r="B26" s="549"/>
      <c r="C26" s="541"/>
      <c r="D26" s="467" t="s">
        <v>163</v>
      </c>
      <c r="E26" s="157">
        <v>27534</v>
      </c>
      <c r="F26" s="157">
        <v>27105</v>
      </c>
      <c r="G26" s="157">
        <v>40227</v>
      </c>
      <c r="H26" s="157">
        <v>34179</v>
      </c>
      <c r="I26" s="157">
        <v>38316</v>
      </c>
      <c r="J26" s="157">
        <v>27456</v>
      </c>
      <c r="K26" s="157">
        <v>36415</v>
      </c>
      <c r="L26" s="157">
        <v>26555</v>
      </c>
      <c r="M26" s="157">
        <v>27372</v>
      </c>
      <c r="N26" s="157">
        <v>26248</v>
      </c>
      <c r="O26" s="157">
        <v>25507</v>
      </c>
      <c r="P26" s="157">
        <v>26827</v>
      </c>
      <c r="Q26" s="157" t="s">
        <v>385</v>
      </c>
      <c r="R26" s="542"/>
      <c r="S26" s="539"/>
    </row>
    <row r="27" spans="1:19" s="533" customFormat="1" ht="11.25" customHeight="1" x14ac:dyDescent="0.2">
      <c r="A27" s="539"/>
      <c r="B27" s="549"/>
      <c r="C27" s="541"/>
      <c r="D27" s="467" t="s">
        <v>216</v>
      </c>
      <c r="E27" s="157">
        <v>140</v>
      </c>
      <c r="F27" s="157">
        <v>128</v>
      </c>
      <c r="G27" s="157">
        <v>178</v>
      </c>
      <c r="H27" s="157">
        <v>184</v>
      </c>
      <c r="I27" s="157">
        <v>217</v>
      </c>
      <c r="J27" s="157">
        <v>136</v>
      </c>
      <c r="K27" s="157">
        <v>219</v>
      </c>
      <c r="L27" s="157">
        <v>190</v>
      </c>
      <c r="M27" s="157">
        <v>187</v>
      </c>
      <c r="N27" s="157">
        <v>145</v>
      </c>
      <c r="O27" s="157">
        <v>149</v>
      </c>
      <c r="P27" s="157">
        <v>132</v>
      </c>
      <c r="Q27" s="157" t="s">
        <v>385</v>
      </c>
      <c r="R27" s="542"/>
      <c r="S27" s="539"/>
    </row>
    <row r="28" spans="1:19" ht="10.5" customHeight="1" thickBot="1" x14ac:dyDescent="0.25">
      <c r="A28" s="2"/>
      <c r="B28" s="221"/>
      <c r="C28" s="550"/>
      <c r="D28" s="13"/>
      <c r="E28" s="711"/>
      <c r="F28" s="711"/>
      <c r="G28" s="711"/>
      <c r="H28" s="711"/>
      <c r="I28" s="534"/>
      <c r="J28" s="534"/>
      <c r="K28" s="534"/>
      <c r="L28" s="534"/>
      <c r="M28" s="534"/>
      <c r="N28" s="534"/>
      <c r="O28" s="534"/>
      <c r="P28" s="534"/>
      <c r="Q28" s="534"/>
      <c r="R28" s="1075"/>
      <c r="S28" s="2"/>
    </row>
    <row r="29" spans="1:19" ht="13.5" customHeight="1" thickBot="1" x14ac:dyDescent="0.25">
      <c r="A29" s="2"/>
      <c r="B29" s="221"/>
      <c r="C29" s="394" t="s">
        <v>217</v>
      </c>
      <c r="D29" s="536"/>
      <c r="E29" s="552"/>
      <c r="F29" s="552"/>
      <c r="G29" s="552"/>
      <c r="H29" s="552"/>
      <c r="I29" s="552"/>
      <c r="J29" s="552"/>
      <c r="K29" s="552"/>
      <c r="L29" s="552"/>
      <c r="M29" s="552"/>
      <c r="N29" s="552"/>
      <c r="O29" s="552"/>
      <c r="P29" s="552"/>
      <c r="Q29" s="553"/>
      <c r="R29" s="1075"/>
      <c r="S29" s="2"/>
    </row>
    <row r="30" spans="1:19" ht="9.75" customHeight="1" x14ac:dyDescent="0.2">
      <c r="A30" s="2"/>
      <c r="B30" s="221"/>
      <c r="C30" s="606" t="s">
        <v>78</v>
      </c>
      <c r="D30" s="13"/>
      <c r="E30" s="551"/>
      <c r="F30" s="551"/>
      <c r="G30" s="551"/>
      <c r="H30" s="551"/>
      <c r="I30" s="551"/>
      <c r="J30" s="551"/>
      <c r="K30" s="551"/>
      <c r="L30" s="551"/>
      <c r="M30" s="551"/>
      <c r="N30" s="551"/>
      <c r="O30" s="551"/>
      <c r="P30" s="554"/>
      <c r="Q30" s="554"/>
      <c r="R30" s="1075"/>
      <c r="S30" s="2"/>
    </row>
    <row r="31" spans="1:19" ht="15" customHeight="1" x14ac:dyDescent="0.2">
      <c r="A31" s="2"/>
      <c r="B31" s="221"/>
      <c r="C31" s="1452" t="s">
        <v>68</v>
      </c>
      <c r="D31" s="1452"/>
      <c r="E31" s="538">
        <v>11482</v>
      </c>
      <c r="F31" s="538">
        <v>10444</v>
      </c>
      <c r="G31" s="538">
        <v>11987</v>
      </c>
      <c r="H31" s="538">
        <v>15068</v>
      </c>
      <c r="I31" s="538">
        <v>10233</v>
      </c>
      <c r="J31" s="538">
        <v>6984</v>
      </c>
      <c r="K31" s="538">
        <v>13298</v>
      </c>
      <c r="L31" s="538">
        <v>10877</v>
      </c>
      <c r="M31" s="538">
        <v>15030</v>
      </c>
      <c r="N31" s="538">
        <v>10983</v>
      </c>
      <c r="O31" s="538">
        <v>12857</v>
      </c>
      <c r="P31" s="538">
        <v>12393</v>
      </c>
      <c r="Q31" s="538">
        <v>9880</v>
      </c>
      <c r="R31" s="1075"/>
      <c r="S31" s="2"/>
    </row>
    <row r="32" spans="1:19" ht="12" customHeight="1" x14ac:dyDescent="0.2">
      <c r="A32" s="2"/>
      <c r="B32" s="221"/>
      <c r="C32" s="472"/>
      <c r="D32" s="461" t="s">
        <v>187</v>
      </c>
      <c r="E32" s="157">
        <v>3167</v>
      </c>
      <c r="F32" s="157">
        <v>2369</v>
      </c>
      <c r="G32" s="157">
        <v>3456</v>
      </c>
      <c r="H32" s="157">
        <v>4311</v>
      </c>
      <c r="I32" s="157">
        <v>2868</v>
      </c>
      <c r="J32" s="157">
        <v>1757</v>
      </c>
      <c r="K32" s="157">
        <v>3621</v>
      </c>
      <c r="L32" s="157">
        <v>2822</v>
      </c>
      <c r="M32" s="157">
        <v>4105</v>
      </c>
      <c r="N32" s="157">
        <v>2717</v>
      </c>
      <c r="O32" s="157">
        <v>3370</v>
      </c>
      <c r="P32" s="157">
        <v>3543</v>
      </c>
      <c r="Q32" s="157">
        <v>2646</v>
      </c>
      <c r="R32" s="1075"/>
      <c r="S32" s="2"/>
    </row>
    <row r="33" spans="1:19" ht="12" customHeight="1" x14ac:dyDescent="0.2">
      <c r="A33" s="2"/>
      <c r="B33" s="221"/>
      <c r="C33" s="472"/>
      <c r="D33" s="461" t="s">
        <v>188</v>
      </c>
      <c r="E33" s="157">
        <v>3644</v>
      </c>
      <c r="F33" s="157">
        <v>4187</v>
      </c>
      <c r="G33" s="157">
        <v>4370</v>
      </c>
      <c r="H33" s="157">
        <v>4114</v>
      </c>
      <c r="I33" s="157">
        <v>2860</v>
      </c>
      <c r="J33" s="157">
        <v>2118</v>
      </c>
      <c r="K33" s="157">
        <v>4618</v>
      </c>
      <c r="L33" s="157">
        <v>3511</v>
      </c>
      <c r="M33" s="157">
        <v>4603</v>
      </c>
      <c r="N33" s="157">
        <v>3650</v>
      </c>
      <c r="O33" s="157">
        <v>4266</v>
      </c>
      <c r="P33" s="157">
        <v>4062</v>
      </c>
      <c r="Q33" s="157" t="s">
        <v>385</v>
      </c>
      <c r="R33" s="1075"/>
      <c r="S33" s="2"/>
    </row>
    <row r="34" spans="1:19" ht="12" customHeight="1" x14ac:dyDescent="0.2">
      <c r="A34" s="2"/>
      <c r="B34" s="221"/>
      <c r="C34" s="472"/>
      <c r="D34" s="461" t="s">
        <v>59</v>
      </c>
      <c r="E34" s="157">
        <v>1928</v>
      </c>
      <c r="F34" s="157">
        <v>1446</v>
      </c>
      <c r="G34" s="157">
        <v>1858</v>
      </c>
      <c r="H34" s="157">
        <v>2736</v>
      </c>
      <c r="I34" s="157">
        <v>1876</v>
      </c>
      <c r="J34" s="157">
        <v>1241</v>
      </c>
      <c r="K34" s="157">
        <v>2044</v>
      </c>
      <c r="L34" s="157">
        <v>1510</v>
      </c>
      <c r="M34" s="157">
        <v>2366</v>
      </c>
      <c r="N34" s="157">
        <v>1532</v>
      </c>
      <c r="O34" s="157">
        <v>1922</v>
      </c>
      <c r="P34" s="157">
        <v>2357</v>
      </c>
      <c r="Q34" s="157" t="s">
        <v>385</v>
      </c>
      <c r="R34" s="1075"/>
      <c r="S34" s="2"/>
    </row>
    <row r="35" spans="1:19" ht="12" customHeight="1" x14ac:dyDescent="0.2">
      <c r="A35" s="2"/>
      <c r="B35" s="221"/>
      <c r="C35" s="472"/>
      <c r="D35" s="461" t="s">
        <v>190</v>
      </c>
      <c r="E35" s="157">
        <v>1679</v>
      </c>
      <c r="F35" s="157">
        <v>1489</v>
      </c>
      <c r="G35" s="157">
        <v>1296</v>
      </c>
      <c r="H35" s="157">
        <v>1962</v>
      </c>
      <c r="I35" s="157">
        <v>1741</v>
      </c>
      <c r="J35" s="157">
        <v>1214</v>
      </c>
      <c r="K35" s="157">
        <v>1715</v>
      </c>
      <c r="L35" s="157">
        <v>1076</v>
      </c>
      <c r="M35" s="157">
        <v>1446</v>
      </c>
      <c r="N35" s="157">
        <v>1241</v>
      </c>
      <c r="O35" s="157">
        <v>1592</v>
      </c>
      <c r="P35" s="157">
        <v>1221</v>
      </c>
      <c r="Q35" s="157" t="s">
        <v>385</v>
      </c>
      <c r="R35" s="1075"/>
      <c r="S35" s="2"/>
    </row>
    <row r="36" spans="1:19" ht="12" customHeight="1" x14ac:dyDescent="0.2">
      <c r="A36" s="2"/>
      <c r="B36" s="221"/>
      <c r="C36" s="472"/>
      <c r="D36" s="461" t="s">
        <v>191</v>
      </c>
      <c r="E36" s="157">
        <v>616</v>
      </c>
      <c r="F36" s="157">
        <v>508</v>
      </c>
      <c r="G36" s="157">
        <v>576</v>
      </c>
      <c r="H36" s="157">
        <v>1406</v>
      </c>
      <c r="I36" s="157">
        <v>493</v>
      </c>
      <c r="J36" s="157">
        <v>389</v>
      </c>
      <c r="K36" s="157">
        <v>806</v>
      </c>
      <c r="L36" s="157">
        <v>1587</v>
      </c>
      <c r="M36" s="157">
        <v>2009</v>
      </c>
      <c r="N36" s="157">
        <v>1319</v>
      </c>
      <c r="O36" s="157">
        <v>1151</v>
      </c>
      <c r="P36" s="157">
        <v>661</v>
      </c>
      <c r="Q36" s="157">
        <v>447</v>
      </c>
      <c r="R36" s="1075"/>
      <c r="S36" s="2"/>
    </row>
    <row r="37" spans="1:19" ht="12" customHeight="1" x14ac:dyDescent="0.2">
      <c r="A37" s="2"/>
      <c r="B37" s="221"/>
      <c r="C37" s="472"/>
      <c r="D37" s="461" t="s">
        <v>130</v>
      </c>
      <c r="E37" s="157">
        <v>213</v>
      </c>
      <c r="F37" s="157">
        <v>204</v>
      </c>
      <c r="G37" s="157">
        <v>190</v>
      </c>
      <c r="H37" s="157">
        <v>209</v>
      </c>
      <c r="I37" s="157">
        <v>160</v>
      </c>
      <c r="J37" s="157">
        <v>95</v>
      </c>
      <c r="K37" s="157">
        <v>200</v>
      </c>
      <c r="L37" s="157">
        <v>148</v>
      </c>
      <c r="M37" s="157">
        <v>236</v>
      </c>
      <c r="N37" s="157">
        <v>259</v>
      </c>
      <c r="O37" s="157">
        <v>246</v>
      </c>
      <c r="P37" s="157">
        <v>234</v>
      </c>
      <c r="Q37" s="157">
        <v>262</v>
      </c>
      <c r="R37" s="1075"/>
      <c r="S37" s="2"/>
    </row>
    <row r="38" spans="1:19" ht="12" customHeight="1" x14ac:dyDescent="0.2">
      <c r="A38" s="2"/>
      <c r="B38" s="221"/>
      <c r="C38" s="472"/>
      <c r="D38" s="461" t="s">
        <v>131</v>
      </c>
      <c r="E38" s="157">
        <v>235</v>
      </c>
      <c r="F38" s="157">
        <v>241</v>
      </c>
      <c r="G38" s="157">
        <v>241</v>
      </c>
      <c r="H38" s="157">
        <v>330</v>
      </c>
      <c r="I38" s="157">
        <v>235</v>
      </c>
      <c r="J38" s="157">
        <v>170</v>
      </c>
      <c r="K38" s="157">
        <v>294</v>
      </c>
      <c r="L38" s="157">
        <v>223</v>
      </c>
      <c r="M38" s="157">
        <v>265</v>
      </c>
      <c r="N38" s="157">
        <v>265</v>
      </c>
      <c r="O38" s="157">
        <v>310</v>
      </c>
      <c r="P38" s="157">
        <v>315</v>
      </c>
      <c r="Q38" s="157">
        <v>262</v>
      </c>
      <c r="R38" s="1075"/>
      <c r="S38" s="2"/>
    </row>
    <row r="39" spans="1:19" ht="15" customHeight="1" x14ac:dyDescent="0.2">
      <c r="A39" s="2"/>
      <c r="B39" s="221"/>
      <c r="C39" s="472"/>
      <c r="D39" s="467" t="s">
        <v>335</v>
      </c>
      <c r="E39" s="157">
        <v>435</v>
      </c>
      <c r="F39" s="157">
        <v>557</v>
      </c>
      <c r="G39" s="157">
        <v>395</v>
      </c>
      <c r="H39" s="157">
        <v>1108</v>
      </c>
      <c r="I39" s="157">
        <v>1212</v>
      </c>
      <c r="J39" s="157">
        <v>1023</v>
      </c>
      <c r="K39" s="157">
        <v>1086</v>
      </c>
      <c r="L39" s="157">
        <v>519</v>
      </c>
      <c r="M39" s="157">
        <v>658</v>
      </c>
      <c r="N39" s="157">
        <v>843</v>
      </c>
      <c r="O39" s="157">
        <v>964</v>
      </c>
      <c r="P39" s="157">
        <v>442</v>
      </c>
      <c r="Q39" s="157" t="s">
        <v>385</v>
      </c>
      <c r="R39" s="1075"/>
      <c r="S39" s="2"/>
    </row>
    <row r="40" spans="1:19" ht="12" customHeight="1" x14ac:dyDescent="0.2">
      <c r="A40" s="2"/>
      <c r="B40" s="221"/>
      <c r="C40" s="472"/>
      <c r="D40" s="467" t="s">
        <v>215</v>
      </c>
      <c r="E40" s="157">
        <v>3496</v>
      </c>
      <c r="F40" s="157">
        <v>2443</v>
      </c>
      <c r="G40" s="157">
        <v>3629</v>
      </c>
      <c r="H40" s="157">
        <v>4226</v>
      </c>
      <c r="I40" s="157">
        <v>2824</v>
      </c>
      <c r="J40" s="157">
        <v>1588</v>
      </c>
      <c r="K40" s="157">
        <v>3694</v>
      </c>
      <c r="L40" s="157">
        <v>2946</v>
      </c>
      <c r="M40" s="157">
        <v>4005</v>
      </c>
      <c r="N40" s="157">
        <v>2729</v>
      </c>
      <c r="O40" s="157">
        <v>3306</v>
      </c>
      <c r="P40" s="157">
        <v>3287</v>
      </c>
      <c r="Q40" s="157" t="s">
        <v>385</v>
      </c>
      <c r="R40" s="1075"/>
      <c r="S40" s="2"/>
    </row>
    <row r="41" spans="1:19" ht="12" customHeight="1" x14ac:dyDescent="0.2">
      <c r="A41" s="2"/>
      <c r="B41" s="221"/>
      <c r="C41" s="472"/>
      <c r="D41" s="467" t="s">
        <v>163</v>
      </c>
      <c r="E41" s="157">
        <v>7549</v>
      </c>
      <c r="F41" s="157">
        <v>7442</v>
      </c>
      <c r="G41" s="157">
        <v>7963</v>
      </c>
      <c r="H41" s="157">
        <v>9733</v>
      </c>
      <c r="I41" s="157">
        <v>6197</v>
      </c>
      <c r="J41" s="157">
        <v>4373</v>
      </c>
      <c r="K41" s="157">
        <v>8518</v>
      </c>
      <c r="L41" s="157">
        <v>7412</v>
      </c>
      <c r="M41" s="157">
        <v>10366</v>
      </c>
      <c r="N41" s="157">
        <v>7411</v>
      </c>
      <c r="O41" s="157">
        <v>8587</v>
      </c>
      <c r="P41" s="157">
        <v>8664</v>
      </c>
      <c r="Q41" s="157" t="s">
        <v>385</v>
      </c>
      <c r="R41" s="1075"/>
      <c r="S41" s="2"/>
    </row>
    <row r="42" spans="1:19" ht="11.25" customHeight="1" x14ac:dyDescent="0.2">
      <c r="A42" s="2"/>
      <c r="B42" s="221"/>
      <c r="C42" s="472"/>
      <c r="D42" s="467" t="s">
        <v>216</v>
      </c>
      <c r="E42" s="768">
        <v>2</v>
      </c>
      <c r="F42" s="768">
        <v>2</v>
      </c>
      <c r="G42" s="768">
        <v>0</v>
      </c>
      <c r="H42" s="768">
        <v>1</v>
      </c>
      <c r="I42" s="768">
        <v>0</v>
      </c>
      <c r="J42" s="768">
        <v>0</v>
      </c>
      <c r="K42" s="768">
        <v>0</v>
      </c>
      <c r="L42" s="768">
        <v>0</v>
      </c>
      <c r="M42" s="768">
        <v>1</v>
      </c>
      <c r="N42" s="768">
        <v>0</v>
      </c>
      <c r="O42" s="768">
        <v>0</v>
      </c>
      <c r="P42" s="768">
        <v>0</v>
      </c>
      <c r="Q42" s="768" t="s">
        <v>385</v>
      </c>
      <c r="R42" s="1075"/>
      <c r="S42" s="2"/>
    </row>
    <row r="43" spans="1:19" ht="15" customHeight="1" x14ac:dyDescent="0.2">
      <c r="A43" s="2"/>
      <c r="B43" s="221"/>
      <c r="C43" s="1173" t="s">
        <v>287</v>
      </c>
      <c r="D43" s="1173"/>
      <c r="E43" s="148"/>
      <c r="F43" s="157"/>
      <c r="G43" s="157"/>
      <c r="H43" s="157"/>
      <c r="I43" s="157"/>
      <c r="J43" s="157"/>
      <c r="K43" s="157"/>
      <c r="L43" s="157"/>
      <c r="M43" s="157"/>
      <c r="N43" s="157"/>
      <c r="O43" s="157"/>
      <c r="P43" s="157"/>
      <c r="Q43" s="157"/>
      <c r="R43" s="1075"/>
      <c r="S43" s="2"/>
    </row>
    <row r="44" spans="1:19" ht="12" customHeight="1" x14ac:dyDescent="0.2">
      <c r="A44" s="2"/>
      <c r="B44" s="221"/>
      <c r="C44" s="472"/>
      <c r="D44" s="719" t="s">
        <v>620</v>
      </c>
      <c r="E44" s="157">
        <v>1816</v>
      </c>
      <c r="F44" s="157">
        <v>2436</v>
      </c>
      <c r="G44" s="157">
        <v>1729</v>
      </c>
      <c r="H44" s="157">
        <v>1770</v>
      </c>
      <c r="I44" s="157">
        <v>1340</v>
      </c>
      <c r="J44" s="157">
        <v>824</v>
      </c>
      <c r="K44" s="157">
        <v>2239</v>
      </c>
      <c r="L44" s="157">
        <v>1511</v>
      </c>
      <c r="M44" s="157">
        <v>1717</v>
      </c>
      <c r="N44" s="157">
        <v>1504</v>
      </c>
      <c r="O44" s="157">
        <v>1895</v>
      </c>
      <c r="P44" s="157">
        <v>1644</v>
      </c>
      <c r="Q44" s="157" t="s">
        <v>385</v>
      </c>
      <c r="R44" s="1075"/>
      <c r="S44" s="2"/>
    </row>
    <row r="45" spans="1:19" ht="12" customHeight="1" x14ac:dyDescent="0.2">
      <c r="A45" s="2"/>
      <c r="B45" s="221"/>
      <c r="C45" s="472"/>
      <c r="D45" s="719" t="s">
        <v>622</v>
      </c>
      <c r="E45" s="157">
        <v>809</v>
      </c>
      <c r="F45" s="157">
        <v>678</v>
      </c>
      <c r="G45" s="157">
        <v>956</v>
      </c>
      <c r="H45" s="157">
        <v>1062</v>
      </c>
      <c r="I45" s="157">
        <v>614</v>
      </c>
      <c r="J45" s="157">
        <v>415</v>
      </c>
      <c r="K45" s="157">
        <v>819</v>
      </c>
      <c r="L45" s="157">
        <v>1126</v>
      </c>
      <c r="M45" s="157">
        <v>1525</v>
      </c>
      <c r="N45" s="157">
        <v>1077</v>
      </c>
      <c r="O45" s="157">
        <v>1069</v>
      </c>
      <c r="P45" s="157">
        <v>1071</v>
      </c>
      <c r="Q45" s="157" t="s">
        <v>385</v>
      </c>
      <c r="R45" s="1075"/>
      <c r="S45" s="2"/>
    </row>
    <row r="46" spans="1:19" ht="12" customHeight="1" x14ac:dyDescent="0.2">
      <c r="A46" s="2"/>
      <c r="B46" s="221"/>
      <c r="C46" s="472"/>
      <c r="D46" s="719" t="s">
        <v>618</v>
      </c>
      <c r="E46" s="157">
        <v>774</v>
      </c>
      <c r="F46" s="157">
        <v>748</v>
      </c>
      <c r="G46" s="157">
        <v>807</v>
      </c>
      <c r="H46" s="157">
        <v>1087</v>
      </c>
      <c r="I46" s="157">
        <v>714</v>
      </c>
      <c r="J46" s="157">
        <v>494</v>
      </c>
      <c r="K46" s="157">
        <v>594</v>
      </c>
      <c r="L46" s="157">
        <v>609</v>
      </c>
      <c r="M46" s="157">
        <v>921</v>
      </c>
      <c r="N46" s="157">
        <v>665</v>
      </c>
      <c r="O46" s="157">
        <v>1000</v>
      </c>
      <c r="P46" s="157">
        <v>928</v>
      </c>
      <c r="Q46" s="157" t="s">
        <v>385</v>
      </c>
      <c r="R46" s="1075"/>
      <c r="S46" s="2"/>
    </row>
    <row r="47" spans="1:19" ht="12" customHeight="1" x14ac:dyDescent="0.2">
      <c r="A47" s="2"/>
      <c r="B47" s="221"/>
      <c r="C47" s="472"/>
      <c r="D47" s="719" t="s">
        <v>623</v>
      </c>
      <c r="E47" s="157">
        <v>399</v>
      </c>
      <c r="F47" s="157">
        <v>515</v>
      </c>
      <c r="G47" s="157">
        <v>655</v>
      </c>
      <c r="H47" s="157">
        <v>626</v>
      </c>
      <c r="I47" s="157">
        <v>484</v>
      </c>
      <c r="J47" s="157">
        <v>208</v>
      </c>
      <c r="K47" s="157">
        <v>666</v>
      </c>
      <c r="L47" s="157">
        <v>521</v>
      </c>
      <c r="M47" s="157">
        <v>988</v>
      </c>
      <c r="N47" s="157">
        <v>452</v>
      </c>
      <c r="O47" s="157">
        <v>466</v>
      </c>
      <c r="P47" s="157">
        <v>603</v>
      </c>
      <c r="Q47" s="157" t="s">
        <v>385</v>
      </c>
      <c r="R47" s="1075"/>
      <c r="S47" s="2"/>
    </row>
    <row r="48" spans="1:19" ht="12" customHeight="1" x14ac:dyDescent="0.2">
      <c r="A48" s="2"/>
      <c r="B48" s="221"/>
      <c r="C48" s="472"/>
      <c r="D48" s="719" t="s">
        <v>624</v>
      </c>
      <c r="E48" s="157">
        <v>964</v>
      </c>
      <c r="F48" s="157">
        <v>551</v>
      </c>
      <c r="G48" s="157">
        <v>663</v>
      </c>
      <c r="H48" s="157">
        <v>1155</v>
      </c>
      <c r="I48" s="157">
        <v>561</v>
      </c>
      <c r="J48" s="157">
        <v>299</v>
      </c>
      <c r="K48" s="157">
        <v>989</v>
      </c>
      <c r="L48" s="157">
        <v>647</v>
      </c>
      <c r="M48" s="157">
        <v>818</v>
      </c>
      <c r="N48" s="157">
        <v>647</v>
      </c>
      <c r="O48" s="157">
        <v>736</v>
      </c>
      <c r="P48" s="157">
        <v>593</v>
      </c>
      <c r="Q48" s="157" t="s">
        <v>385</v>
      </c>
      <c r="R48" s="1075"/>
      <c r="S48" s="2"/>
    </row>
    <row r="49" spans="1:19" ht="15" customHeight="1" x14ac:dyDescent="0.2">
      <c r="A49" s="2"/>
      <c r="B49" s="221"/>
      <c r="C49" s="1452" t="s">
        <v>218</v>
      </c>
      <c r="D49" s="1452"/>
      <c r="E49" s="470">
        <v>26.483681236304925</v>
      </c>
      <c r="F49" s="470">
        <v>24.518734153441638</v>
      </c>
      <c r="G49" s="470">
        <v>20.35593594511522</v>
      </c>
      <c r="H49" s="470">
        <v>28.05175463092246</v>
      </c>
      <c r="I49" s="470">
        <v>17.989241262921034</v>
      </c>
      <c r="J49" s="470">
        <v>17.059527589828768</v>
      </c>
      <c r="K49" s="470">
        <v>23.979803444234062</v>
      </c>
      <c r="L49" s="470">
        <v>26.390236801242235</v>
      </c>
      <c r="M49" s="470">
        <v>35.240328253223922</v>
      </c>
      <c r="N49" s="470">
        <v>27.503568477199309</v>
      </c>
      <c r="O49" s="470">
        <v>33.376599776745152</v>
      </c>
      <c r="P49" s="470">
        <v>32.054730743365582</v>
      </c>
      <c r="Q49" s="470">
        <v>24.764387407258873</v>
      </c>
      <c r="R49" s="1075"/>
      <c r="S49" s="2"/>
    </row>
    <row r="50" spans="1:19" ht="11.25" customHeight="1" thickBot="1" x14ac:dyDescent="0.25">
      <c r="A50" s="2"/>
      <c r="B50" s="221"/>
      <c r="C50" s="555"/>
      <c r="D50" s="1174"/>
      <c r="E50" s="711"/>
      <c r="F50" s="711"/>
      <c r="G50" s="711"/>
      <c r="H50" s="711"/>
      <c r="I50" s="711"/>
      <c r="J50" s="711"/>
      <c r="K50" s="711"/>
      <c r="L50" s="711"/>
      <c r="M50" s="711"/>
      <c r="N50" s="711"/>
      <c r="O50" s="711"/>
      <c r="P50" s="534"/>
      <c r="Q50" s="534"/>
      <c r="R50" s="1075"/>
      <c r="S50" s="2"/>
    </row>
    <row r="51" spans="1:19" s="7" customFormat="1" ht="13.5" customHeight="1" thickBot="1" x14ac:dyDescent="0.25">
      <c r="A51" s="6"/>
      <c r="B51" s="220"/>
      <c r="C51" s="394" t="s">
        <v>219</v>
      </c>
      <c r="D51" s="536"/>
      <c r="E51" s="552"/>
      <c r="F51" s="552"/>
      <c r="G51" s="552"/>
      <c r="H51" s="552"/>
      <c r="I51" s="552"/>
      <c r="J51" s="552"/>
      <c r="K51" s="552"/>
      <c r="L51" s="552"/>
      <c r="M51" s="552"/>
      <c r="N51" s="552"/>
      <c r="O51" s="552"/>
      <c r="P51" s="552"/>
      <c r="Q51" s="553"/>
      <c r="R51" s="1075"/>
      <c r="S51" s="6"/>
    </row>
    <row r="52" spans="1:19" ht="9.75" customHeight="1" x14ac:dyDescent="0.2">
      <c r="A52" s="2"/>
      <c r="B52" s="221"/>
      <c r="C52" s="606" t="s">
        <v>78</v>
      </c>
      <c r="D52" s="556"/>
      <c r="E52" s="551"/>
      <c r="F52" s="551"/>
      <c r="G52" s="551"/>
      <c r="H52" s="551"/>
      <c r="I52" s="551"/>
      <c r="J52" s="551"/>
      <c r="K52" s="551"/>
      <c r="L52" s="551"/>
      <c r="M52" s="551"/>
      <c r="N52" s="551"/>
      <c r="O52" s="551"/>
      <c r="P52" s="554"/>
      <c r="Q52" s="554"/>
      <c r="R52" s="1075"/>
      <c r="S52" s="2"/>
    </row>
    <row r="53" spans="1:19" ht="15" customHeight="1" x14ac:dyDescent="0.2">
      <c r="A53" s="2"/>
      <c r="B53" s="221"/>
      <c r="C53" s="1452" t="s">
        <v>68</v>
      </c>
      <c r="D53" s="1452"/>
      <c r="E53" s="538">
        <v>6946</v>
      </c>
      <c r="F53" s="538">
        <v>7019</v>
      </c>
      <c r="G53" s="538">
        <v>7960</v>
      </c>
      <c r="H53" s="538">
        <v>7718</v>
      </c>
      <c r="I53" s="538">
        <v>7407</v>
      </c>
      <c r="J53" s="538">
        <v>5263</v>
      </c>
      <c r="K53" s="538">
        <v>7928</v>
      </c>
      <c r="L53" s="538">
        <v>6767</v>
      </c>
      <c r="M53" s="538">
        <v>8774</v>
      </c>
      <c r="N53" s="538">
        <v>8125</v>
      </c>
      <c r="O53" s="538">
        <v>8169</v>
      </c>
      <c r="P53" s="538">
        <v>7218</v>
      </c>
      <c r="Q53" s="538">
        <v>6480</v>
      </c>
      <c r="R53" s="1075"/>
      <c r="S53" s="2"/>
    </row>
    <row r="54" spans="1:19" ht="11.25" customHeight="1" x14ac:dyDescent="0.2">
      <c r="A54" s="2"/>
      <c r="B54" s="221"/>
      <c r="C54" s="472"/>
      <c r="D54" s="93" t="s">
        <v>335</v>
      </c>
      <c r="E54" s="176">
        <v>196</v>
      </c>
      <c r="F54" s="176">
        <v>287</v>
      </c>
      <c r="G54" s="176">
        <v>203</v>
      </c>
      <c r="H54" s="157">
        <v>243</v>
      </c>
      <c r="I54" s="157">
        <v>626</v>
      </c>
      <c r="J54" s="157">
        <v>193</v>
      </c>
      <c r="K54" s="157">
        <v>418</v>
      </c>
      <c r="L54" s="157">
        <v>267</v>
      </c>
      <c r="M54" s="157">
        <v>301</v>
      </c>
      <c r="N54" s="157">
        <v>452</v>
      </c>
      <c r="O54" s="157">
        <v>829</v>
      </c>
      <c r="P54" s="157">
        <v>288</v>
      </c>
      <c r="Q54" s="157" t="s">
        <v>385</v>
      </c>
      <c r="R54" s="1075"/>
      <c r="S54" s="2"/>
    </row>
    <row r="55" spans="1:19" ht="11.25" customHeight="1" x14ac:dyDescent="0.2">
      <c r="A55" s="2"/>
      <c r="B55" s="221"/>
      <c r="C55" s="472"/>
      <c r="D55" s="93" t="s">
        <v>215</v>
      </c>
      <c r="E55" s="176">
        <v>1815</v>
      </c>
      <c r="F55" s="176">
        <v>1340</v>
      </c>
      <c r="G55" s="176">
        <v>2136</v>
      </c>
      <c r="H55" s="157">
        <v>2314</v>
      </c>
      <c r="I55" s="157">
        <v>2095</v>
      </c>
      <c r="J55" s="157">
        <v>1327</v>
      </c>
      <c r="K55" s="157">
        <v>1863</v>
      </c>
      <c r="L55" s="157">
        <v>1733</v>
      </c>
      <c r="M55" s="157">
        <v>2377</v>
      </c>
      <c r="N55" s="157">
        <v>1924</v>
      </c>
      <c r="O55" s="157">
        <v>1867</v>
      </c>
      <c r="P55" s="157">
        <v>1775</v>
      </c>
      <c r="Q55" s="157" t="s">
        <v>385</v>
      </c>
      <c r="R55" s="1075"/>
      <c r="S55" s="2"/>
    </row>
    <row r="56" spans="1:19" ht="11.25" customHeight="1" x14ac:dyDescent="0.2">
      <c r="A56" s="2"/>
      <c r="B56" s="221"/>
      <c r="C56" s="472"/>
      <c r="D56" s="93" t="s">
        <v>163</v>
      </c>
      <c r="E56" s="176">
        <v>4934</v>
      </c>
      <c r="F56" s="176">
        <v>5392</v>
      </c>
      <c r="G56" s="176">
        <v>5621</v>
      </c>
      <c r="H56" s="157">
        <v>5161</v>
      </c>
      <c r="I56" s="157">
        <v>4684</v>
      </c>
      <c r="J56" s="157">
        <v>3743</v>
      </c>
      <c r="K56" s="157">
        <v>5646</v>
      </c>
      <c r="L56" s="157">
        <v>4767</v>
      </c>
      <c r="M56" s="157">
        <v>6096</v>
      </c>
      <c r="N56" s="157">
        <v>5749</v>
      </c>
      <c r="O56" s="157">
        <v>5473</v>
      </c>
      <c r="P56" s="157">
        <v>5155</v>
      </c>
      <c r="Q56" s="157" t="s">
        <v>385</v>
      </c>
      <c r="R56" s="1075"/>
      <c r="S56" s="2"/>
    </row>
    <row r="57" spans="1:19" ht="11.25" customHeight="1" x14ac:dyDescent="0.2">
      <c r="A57" s="2"/>
      <c r="B57" s="221"/>
      <c r="C57" s="472"/>
      <c r="D57" s="93" t="s">
        <v>216</v>
      </c>
      <c r="E57" s="768">
        <v>1</v>
      </c>
      <c r="F57" s="768">
        <v>0</v>
      </c>
      <c r="G57" s="768">
        <v>0</v>
      </c>
      <c r="H57" s="768">
        <v>0</v>
      </c>
      <c r="I57" s="768">
        <v>2</v>
      </c>
      <c r="J57" s="768">
        <v>0</v>
      </c>
      <c r="K57" s="768">
        <v>1</v>
      </c>
      <c r="L57" s="768">
        <v>0</v>
      </c>
      <c r="M57" s="768">
        <v>0</v>
      </c>
      <c r="N57" s="768">
        <v>0</v>
      </c>
      <c r="O57" s="768">
        <v>0</v>
      </c>
      <c r="P57" s="768">
        <v>0</v>
      </c>
      <c r="Q57" s="768" t="s">
        <v>385</v>
      </c>
      <c r="R57" s="1075"/>
      <c r="S57" s="2"/>
    </row>
    <row r="58" spans="1:19" ht="12.75" hidden="1" customHeight="1" x14ac:dyDescent="0.2">
      <c r="A58" s="2"/>
      <c r="B58" s="221"/>
      <c r="C58" s="472"/>
      <c r="D58" s="200" t="s">
        <v>187</v>
      </c>
      <c r="E58" s="157">
        <v>1883</v>
      </c>
      <c r="F58" s="157">
        <v>1569</v>
      </c>
      <c r="G58" s="157">
        <v>2421</v>
      </c>
      <c r="H58" s="157">
        <v>2270</v>
      </c>
      <c r="I58" s="157">
        <v>2594</v>
      </c>
      <c r="J58" s="157">
        <v>1638</v>
      </c>
      <c r="K58" s="157">
        <v>2409</v>
      </c>
      <c r="L58" s="157">
        <v>2045</v>
      </c>
      <c r="M58" s="157">
        <v>2626</v>
      </c>
      <c r="N58" s="157">
        <v>2434</v>
      </c>
      <c r="O58" s="157">
        <v>2636</v>
      </c>
      <c r="P58" s="157">
        <v>2402</v>
      </c>
      <c r="Q58" s="157">
        <v>2204</v>
      </c>
      <c r="R58" s="1075"/>
      <c r="S58" s="2"/>
    </row>
    <row r="59" spans="1:19" ht="12.75" hidden="1" customHeight="1" x14ac:dyDescent="0.2">
      <c r="A59" s="2"/>
      <c r="B59" s="221"/>
      <c r="C59" s="472"/>
      <c r="D59" s="200" t="s">
        <v>188</v>
      </c>
      <c r="E59" s="157">
        <v>2522</v>
      </c>
      <c r="F59" s="157">
        <v>3054</v>
      </c>
      <c r="G59" s="157">
        <v>3073</v>
      </c>
      <c r="H59" s="157">
        <v>2623</v>
      </c>
      <c r="I59" s="157">
        <v>2064</v>
      </c>
      <c r="J59" s="157">
        <v>1716</v>
      </c>
      <c r="K59" s="157">
        <v>3204</v>
      </c>
      <c r="L59" s="157">
        <v>2211</v>
      </c>
      <c r="M59" s="157">
        <v>2738</v>
      </c>
      <c r="N59" s="157">
        <v>2670</v>
      </c>
      <c r="O59" s="157">
        <v>2828</v>
      </c>
      <c r="P59" s="157">
        <v>2401</v>
      </c>
      <c r="Q59" s="157" t="s">
        <v>385</v>
      </c>
      <c r="R59" s="1075"/>
      <c r="S59" s="2"/>
    </row>
    <row r="60" spans="1:19" ht="12.75" hidden="1" customHeight="1" x14ac:dyDescent="0.2">
      <c r="A60" s="2"/>
      <c r="B60" s="221"/>
      <c r="C60" s="472"/>
      <c r="D60" s="200" t="s">
        <v>59</v>
      </c>
      <c r="E60" s="157">
        <v>1031</v>
      </c>
      <c r="F60" s="157">
        <v>949</v>
      </c>
      <c r="G60" s="157">
        <v>1190</v>
      </c>
      <c r="H60" s="157">
        <v>1347</v>
      </c>
      <c r="I60" s="157">
        <v>1129</v>
      </c>
      <c r="J60" s="157">
        <v>1069</v>
      </c>
      <c r="K60" s="157">
        <v>1104</v>
      </c>
      <c r="L60" s="157">
        <v>750</v>
      </c>
      <c r="M60" s="157">
        <v>835</v>
      </c>
      <c r="N60" s="157">
        <v>804</v>
      </c>
      <c r="O60" s="157">
        <v>849</v>
      </c>
      <c r="P60" s="157">
        <v>897</v>
      </c>
      <c r="Q60" s="157" t="s">
        <v>385</v>
      </c>
      <c r="R60" s="1075"/>
      <c r="S60" s="2"/>
    </row>
    <row r="61" spans="1:19" ht="12.75" hidden="1" customHeight="1" x14ac:dyDescent="0.2">
      <c r="A61" s="2"/>
      <c r="B61" s="221"/>
      <c r="C61" s="472"/>
      <c r="D61" s="200" t="s">
        <v>190</v>
      </c>
      <c r="E61" s="157">
        <v>907</v>
      </c>
      <c r="F61" s="157">
        <v>868</v>
      </c>
      <c r="G61" s="157">
        <v>793</v>
      </c>
      <c r="H61" s="157">
        <v>920</v>
      </c>
      <c r="I61" s="157">
        <v>1056</v>
      </c>
      <c r="J61" s="157">
        <v>421</v>
      </c>
      <c r="K61" s="157">
        <v>660</v>
      </c>
      <c r="L61" s="157">
        <v>638</v>
      </c>
      <c r="M61" s="157">
        <v>645</v>
      </c>
      <c r="N61" s="157">
        <v>738</v>
      </c>
      <c r="O61" s="157">
        <v>747</v>
      </c>
      <c r="P61" s="157">
        <v>670</v>
      </c>
      <c r="Q61" s="157" t="s">
        <v>385</v>
      </c>
      <c r="R61" s="1075"/>
      <c r="S61" s="2"/>
    </row>
    <row r="62" spans="1:19" ht="12.75" hidden="1" customHeight="1" x14ac:dyDescent="0.2">
      <c r="A62" s="2"/>
      <c r="B62" s="221"/>
      <c r="C62" s="472"/>
      <c r="D62" s="200" t="s">
        <v>191</v>
      </c>
      <c r="E62" s="157">
        <v>301</v>
      </c>
      <c r="F62" s="157">
        <v>303</v>
      </c>
      <c r="G62" s="157">
        <v>256</v>
      </c>
      <c r="H62" s="157">
        <v>269</v>
      </c>
      <c r="I62" s="157">
        <v>296</v>
      </c>
      <c r="J62" s="157">
        <v>217</v>
      </c>
      <c r="K62" s="157">
        <v>256</v>
      </c>
      <c r="L62" s="157">
        <v>860</v>
      </c>
      <c r="M62" s="157">
        <v>1568</v>
      </c>
      <c r="N62" s="157">
        <v>1105</v>
      </c>
      <c r="O62" s="157">
        <v>736</v>
      </c>
      <c r="P62" s="157">
        <v>468</v>
      </c>
      <c r="Q62" s="157">
        <v>278</v>
      </c>
      <c r="R62" s="1075"/>
      <c r="S62" s="2"/>
    </row>
    <row r="63" spans="1:19" ht="12.75" hidden="1" customHeight="1" x14ac:dyDescent="0.2">
      <c r="A63" s="2"/>
      <c r="B63" s="221"/>
      <c r="C63" s="472"/>
      <c r="D63" s="200" t="s">
        <v>130</v>
      </c>
      <c r="E63" s="157">
        <v>183</v>
      </c>
      <c r="F63" s="157">
        <v>158</v>
      </c>
      <c r="G63" s="157">
        <v>111</v>
      </c>
      <c r="H63" s="157">
        <v>127</v>
      </c>
      <c r="I63" s="157">
        <v>103</v>
      </c>
      <c r="J63" s="157">
        <v>71</v>
      </c>
      <c r="K63" s="157">
        <v>153</v>
      </c>
      <c r="L63" s="157">
        <v>102</v>
      </c>
      <c r="M63" s="157">
        <v>195</v>
      </c>
      <c r="N63" s="157">
        <v>174</v>
      </c>
      <c r="O63" s="157">
        <v>163</v>
      </c>
      <c r="P63" s="157">
        <v>169</v>
      </c>
      <c r="Q63" s="157">
        <v>216</v>
      </c>
      <c r="R63" s="1075"/>
      <c r="S63" s="2"/>
    </row>
    <row r="64" spans="1:19" ht="12.75" hidden="1" customHeight="1" x14ac:dyDescent="0.2">
      <c r="A64" s="2"/>
      <c r="B64" s="221"/>
      <c r="C64" s="472"/>
      <c r="D64" s="200" t="s">
        <v>131</v>
      </c>
      <c r="E64" s="157">
        <v>119</v>
      </c>
      <c r="F64" s="157">
        <v>118</v>
      </c>
      <c r="G64" s="157">
        <v>116</v>
      </c>
      <c r="H64" s="157">
        <v>162</v>
      </c>
      <c r="I64" s="157">
        <v>165</v>
      </c>
      <c r="J64" s="157">
        <v>131</v>
      </c>
      <c r="K64" s="157">
        <v>142</v>
      </c>
      <c r="L64" s="157">
        <v>161</v>
      </c>
      <c r="M64" s="157">
        <v>167</v>
      </c>
      <c r="N64" s="157">
        <v>200</v>
      </c>
      <c r="O64" s="157">
        <v>210</v>
      </c>
      <c r="P64" s="157">
        <v>211</v>
      </c>
      <c r="Q64" s="157">
        <v>195</v>
      </c>
      <c r="R64" s="1075"/>
      <c r="S64" s="2"/>
    </row>
    <row r="65" spans="1:19" ht="15" customHeight="1" x14ac:dyDescent="0.2">
      <c r="A65" s="2"/>
      <c r="B65" s="221"/>
      <c r="C65" s="1452" t="s">
        <v>220</v>
      </c>
      <c r="D65" s="1452"/>
      <c r="E65" s="470">
        <v>60.494687336700927</v>
      </c>
      <c r="F65" s="470">
        <v>67.206051321332822</v>
      </c>
      <c r="G65" s="470">
        <v>66.405272378409947</v>
      </c>
      <c r="H65" s="470">
        <v>51.22113087337403</v>
      </c>
      <c r="I65" s="470">
        <v>72.383465259454709</v>
      </c>
      <c r="J65" s="470">
        <v>75.357961053837343</v>
      </c>
      <c r="K65" s="470">
        <v>59.617987667318395</v>
      </c>
      <c r="L65" s="470">
        <v>62.213845729521012</v>
      </c>
      <c r="M65" s="470">
        <v>58.37658017298736</v>
      </c>
      <c r="N65" s="470">
        <v>73.977965947373221</v>
      </c>
      <c r="O65" s="470">
        <v>63.537372637473752</v>
      </c>
      <c r="P65" s="470">
        <v>58.242556281771975</v>
      </c>
      <c r="Q65" s="470">
        <v>65.587044534412954</v>
      </c>
      <c r="R65" s="1075"/>
      <c r="S65" s="2"/>
    </row>
    <row r="66" spans="1:19" ht="11.25" customHeight="1" x14ac:dyDescent="0.2">
      <c r="A66" s="2"/>
      <c r="B66" s="221"/>
      <c r="C66" s="472"/>
      <c r="D66" s="461" t="s">
        <v>187</v>
      </c>
      <c r="E66" s="177">
        <v>59.456899273760655</v>
      </c>
      <c r="F66" s="177">
        <v>66.230476994512458</v>
      </c>
      <c r="G66" s="177">
        <v>70.052083333333343</v>
      </c>
      <c r="H66" s="177">
        <v>52.655996288564133</v>
      </c>
      <c r="I66" s="177">
        <v>90.446304044630395</v>
      </c>
      <c r="J66" s="177">
        <v>93.227091633466131</v>
      </c>
      <c r="K66" s="177">
        <v>66.528583264291626</v>
      </c>
      <c r="L66" s="177">
        <v>72.466335931963144</v>
      </c>
      <c r="M66" s="177">
        <v>63.970767356881851</v>
      </c>
      <c r="N66" s="177">
        <v>89.584100110415903</v>
      </c>
      <c r="O66" s="177">
        <v>78.21958456973293</v>
      </c>
      <c r="P66" s="177">
        <v>67.795653401072542</v>
      </c>
      <c r="Q66" s="177">
        <v>83.29554043839758</v>
      </c>
      <c r="R66" s="1075"/>
      <c r="S66" s="149"/>
    </row>
    <row r="67" spans="1:19" ht="11.25" customHeight="1" x14ac:dyDescent="0.2">
      <c r="A67" s="2"/>
      <c r="B67" s="221"/>
      <c r="C67" s="472"/>
      <c r="D67" s="461" t="s">
        <v>188</v>
      </c>
      <c r="E67" s="177">
        <v>69.20965971459934</v>
      </c>
      <c r="F67" s="177">
        <v>72.940052543587299</v>
      </c>
      <c r="G67" s="177">
        <v>70.320366132723109</v>
      </c>
      <c r="H67" s="177">
        <v>63.757899854156541</v>
      </c>
      <c r="I67" s="177">
        <v>72.167832167832174</v>
      </c>
      <c r="J67" s="177">
        <v>81.019830028328613</v>
      </c>
      <c r="K67" s="177">
        <v>69.380684278908618</v>
      </c>
      <c r="L67" s="177">
        <v>62.9735118199943</v>
      </c>
      <c r="M67" s="177">
        <v>59.482945904844662</v>
      </c>
      <c r="N67" s="177">
        <v>73.150684931506845</v>
      </c>
      <c r="O67" s="177">
        <v>66.291608063759966</v>
      </c>
      <c r="P67" s="177">
        <v>59.108813392417524</v>
      </c>
      <c r="Q67" s="177" t="s">
        <v>385</v>
      </c>
      <c r="R67" s="1075"/>
      <c r="S67" s="149"/>
    </row>
    <row r="68" spans="1:19" ht="11.25" customHeight="1" x14ac:dyDescent="0.2">
      <c r="A68" s="2"/>
      <c r="B68" s="221"/>
      <c r="C68" s="472"/>
      <c r="D68" s="461" t="s">
        <v>59</v>
      </c>
      <c r="E68" s="177">
        <v>53.475103734439834</v>
      </c>
      <c r="F68" s="177">
        <v>65.629322268326419</v>
      </c>
      <c r="G68" s="177">
        <v>64.047362755651235</v>
      </c>
      <c r="H68" s="177">
        <v>49.232456140350877</v>
      </c>
      <c r="I68" s="177">
        <v>60.181236673773988</v>
      </c>
      <c r="J68" s="177">
        <v>86.140209508460913</v>
      </c>
      <c r="K68" s="177">
        <v>54.011741682974559</v>
      </c>
      <c r="L68" s="177">
        <v>49.668874172185426</v>
      </c>
      <c r="M68" s="177">
        <v>35.291631445477599</v>
      </c>
      <c r="N68" s="177">
        <v>52.480417754569189</v>
      </c>
      <c r="O68" s="177">
        <v>44.172736732570236</v>
      </c>
      <c r="P68" s="177">
        <v>38.056851930420024</v>
      </c>
      <c r="Q68" s="177" t="s">
        <v>385</v>
      </c>
      <c r="R68" s="1075"/>
      <c r="S68" s="149"/>
    </row>
    <row r="69" spans="1:19" ht="11.25" customHeight="1" x14ac:dyDescent="0.2">
      <c r="A69" s="2"/>
      <c r="B69" s="221"/>
      <c r="C69" s="472"/>
      <c r="D69" s="461" t="s">
        <v>190</v>
      </c>
      <c r="E69" s="177">
        <v>54.02025014889815</v>
      </c>
      <c r="F69" s="177">
        <v>58.294157152451312</v>
      </c>
      <c r="G69" s="177">
        <v>61.188271604938272</v>
      </c>
      <c r="H69" s="177">
        <v>46.890927624872582</v>
      </c>
      <c r="I69" s="177">
        <v>60.654796094198737</v>
      </c>
      <c r="J69" s="177">
        <v>34.678747940691927</v>
      </c>
      <c r="K69" s="177">
        <v>38.483965014577258</v>
      </c>
      <c r="L69" s="177">
        <v>59.293680297397763</v>
      </c>
      <c r="M69" s="177">
        <v>44.60580912863071</v>
      </c>
      <c r="N69" s="177">
        <v>59.468170829975833</v>
      </c>
      <c r="O69" s="177">
        <v>46.922110552763819</v>
      </c>
      <c r="P69" s="177">
        <v>54.873054873054869</v>
      </c>
      <c r="Q69" s="177" t="s">
        <v>385</v>
      </c>
      <c r="R69" s="1075"/>
      <c r="S69" s="149"/>
    </row>
    <row r="70" spans="1:19" ht="11.25" customHeight="1" x14ac:dyDescent="0.2">
      <c r="A70" s="2"/>
      <c r="B70" s="221"/>
      <c r="C70" s="472"/>
      <c r="D70" s="461" t="s">
        <v>191</v>
      </c>
      <c r="E70" s="177">
        <v>48.863636363636367</v>
      </c>
      <c r="F70" s="177">
        <v>59.645669291338585</v>
      </c>
      <c r="G70" s="177">
        <v>44.444444444444443</v>
      </c>
      <c r="H70" s="177">
        <v>19.132290184921764</v>
      </c>
      <c r="I70" s="177">
        <v>60.040567951318458</v>
      </c>
      <c r="J70" s="177">
        <v>55.784061696658092</v>
      </c>
      <c r="K70" s="177">
        <v>31.761786600496279</v>
      </c>
      <c r="L70" s="177">
        <v>54.190296156269689</v>
      </c>
      <c r="M70" s="177">
        <v>78.048780487804876</v>
      </c>
      <c r="N70" s="177">
        <v>83.775587566338146</v>
      </c>
      <c r="O70" s="177">
        <v>63.944396177237181</v>
      </c>
      <c r="P70" s="177">
        <v>70.801815431164911</v>
      </c>
      <c r="Q70" s="177">
        <v>62.192393736017891</v>
      </c>
      <c r="R70" s="1075"/>
      <c r="S70" s="149"/>
    </row>
    <row r="71" spans="1:19" ht="11.25" customHeight="1" x14ac:dyDescent="0.2">
      <c r="A71" s="2"/>
      <c r="B71" s="221"/>
      <c r="C71" s="472"/>
      <c r="D71" s="461" t="s">
        <v>130</v>
      </c>
      <c r="E71" s="177">
        <v>85.91549295774648</v>
      </c>
      <c r="F71" s="177">
        <v>77.450980392156865</v>
      </c>
      <c r="G71" s="177">
        <v>58.421052631578952</v>
      </c>
      <c r="H71" s="177">
        <v>60.765550239234443</v>
      </c>
      <c r="I71" s="177">
        <v>64.375</v>
      </c>
      <c r="J71" s="177">
        <v>74.73684210526315</v>
      </c>
      <c r="K71" s="177">
        <v>76.5</v>
      </c>
      <c r="L71" s="177">
        <v>68.918918918918919</v>
      </c>
      <c r="M71" s="177">
        <v>82.627118644067792</v>
      </c>
      <c r="N71" s="177">
        <v>67.181467181467184</v>
      </c>
      <c r="O71" s="177">
        <v>66.260162601626021</v>
      </c>
      <c r="P71" s="177">
        <v>72.222222222222214</v>
      </c>
      <c r="Q71" s="177">
        <v>82.44274809160305</v>
      </c>
      <c r="R71" s="1075"/>
      <c r="S71" s="149"/>
    </row>
    <row r="72" spans="1:19" ht="11.25" customHeight="1" x14ac:dyDescent="0.2">
      <c r="A72" s="2"/>
      <c r="B72" s="221"/>
      <c r="C72" s="472"/>
      <c r="D72" s="461" t="s">
        <v>131</v>
      </c>
      <c r="E72" s="177">
        <v>50.638297872340424</v>
      </c>
      <c r="F72" s="177">
        <v>48.962655601659748</v>
      </c>
      <c r="G72" s="177">
        <v>48.132780082987551</v>
      </c>
      <c r="H72" s="177">
        <v>49.090909090909093</v>
      </c>
      <c r="I72" s="177">
        <v>70.212765957446805</v>
      </c>
      <c r="J72" s="177">
        <v>77.058823529411768</v>
      </c>
      <c r="K72" s="177">
        <v>48.299319727891152</v>
      </c>
      <c r="L72" s="177">
        <v>72.197309417040358</v>
      </c>
      <c r="M72" s="177">
        <v>63.018867924528301</v>
      </c>
      <c r="N72" s="177">
        <v>75.471698113207552</v>
      </c>
      <c r="O72" s="177">
        <v>67.741935483870961</v>
      </c>
      <c r="P72" s="177">
        <v>66.984126984126974</v>
      </c>
      <c r="Q72" s="177">
        <v>74.427480916030532</v>
      </c>
      <c r="R72" s="1075"/>
      <c r="S72" s="149"/>
    </row>
    <row r="73" spans="1:19" s="533" customFormat="1" ht="20.25" customHeight="1" x14ac:dyDescent="0.2">
      <c r="A73" s="539"/>
      <c r="B73" s="540"/>
      <c r="C73" s="1450" t="s">
        <v>282</v>
      </c>
      <c r="D73" s="1451"/>
      <c r="E73" s="1451"/>
      <c r="F73" s="1451"/>
      <c r="G73" s="1451"/>
      <c r="H73" s="1451"/>
      <c r="I73" s="1451"/>
      <c r="J73" s="1451"/>
      <c r="K73" s="1451"/>
      <c r="L73" s="1451"/>
      <c r="M73" s="1451"/>
      <c r="N73" s="1451"/>
      <c r="O73" s="1451"/>
      <c r="P73" s="1451"/>
      <c r="Q73" s="1451"/>
      <c r="R73" s="542"/>
      <c r="S73" s="149"/>
    </row>
    <row r="74" spans="1:19" s="533" customFormat="1" ht="12.75" customHeight="1" x14ac:dyDescent="0.2">
      <c r="A74" s="539"/>
      <c r="B74" s="540"/>
      <c r="C74" s="1451" t="s">
        <v>387</v>
      </c>
      <c r="D74" s="1451"/>
      <c r="E74" s="1451"/>
      <c r="F74" s="1451"/>
      <c r="G74" s="1451"/>
      <c r="H74" s="1451"/>
      <c r="I74" s="1451"/>
      <c r="J74" s="1451"/>
      <c r="K74" s="1451"/>
      <c r="L74" s="1451"/>
      <c r="M74" s="1451"/>
      <c r="N74" s="1451"/>
      <c r="O74" s="1451"/>
      <c r="P74" s="1451"/>
      <c r="Q74" s="1451"/>
      <c r="R74" s="542"/>
      <c r="S74" s="539"/>
    </row>
    <row r="75" spans="1:19" ht="13.5" customHeight="1" x14ac:dyDescent="0.2">
      <c r="A75" s="2"/>
      <c r="B75" s="221"/>
      <c r="C75" s="42" t="s">
        <v>423</v>
      </c>
      <c r="D75" s="4"/>
      <c r="E75" s="1"/>
      <c r="F75" s="1"/>
      <c r="G75" s="4"/>
      <c r="H75" s="1"/>
      <c r="I75" s="853"/>
      <c r="J75" s="551"/>
      <c r="K75" s="1"/>
      <c r="L75" s="4"/>
      <c r="M75" s="4"/>
      <c r="N75" s="4"/>
      <c r="O75" s="4"/>
      <c r="P75" s="4"/>
      <c r="Q75" s="4"/>
      <c r="R75" s="1075"/>
      <c r="S75" s="2"/>
    </row>
    <row r="76" spans="1:19" ht="13.5" customHeight="1" x14ac:dyDescent="0.2">
      <c r="A76" s="2"/>
      <c r="B76" s="215">
        <v>10</v>
      </c>
      <c r="C76" s="1361">
        <v>43313</v>
      </c>
      <c r="D76" s="1361"/>
      <c r="E76" s="557"/>
      <c r="F76" s="557"/>
      <c r="G76" s="557"/>
      <c r="H76" s="557"/>
      <c r="I76" s="557"/>
      <c r="J76" s="149"/>
      <c r="K76" s="149"/>
      <c r="L76" s="607"/>
      <c r="M76" s="178"/>
      <c r="N76" s="178"/>
      <c r="O76" s="178"/>
      <c r="P76" s="607"/>
      <c r="Q76" s="1"/>
      <c r="R76" s="4"/>
      <c r="S76" s="2"/>
    </row>
  </sheetData>
  <mergeCells count="17">
    <mergeCell ref="C53:D53"/>
    <mergeCell ref="C65:D65"/>
    <mergeCell ref="C73:Q73"/>
    <mergeCell ref="C74:Q74"/>
    <mergeCell ref="C76:D76"/>
    <mergeCell ref="C23:D23"/>
    <mergeCell ref="C31:D31"/>
    <mergeCell ref="C49:D49"/>
    <mergeCell ref="D1:R1"/>
    <mergeCell ref="B2:D2"/>
    <mergeCell ref="C5:D6"/>
    <mergeCell ref="E5:N5"/>
    <mergeCell ref="C8:D8"/>
    <mergeCell ref="C16:D16"/>
    <mergeCell ref="C22:D22"/>
    <mergeCell ref="E6:J6"/>
    <mergeCell ref="K6:Q6"/>
  </mergeCells>
  <conditionalFormatting sqref="Q7">
    <cfRule type="cellIs" dxfId="17" priority="3" operator="equal">
      <formula>"jan."</formula>
    </cfRule>
  </conditionalFormatting>
  <conditionalFormatting sqref="E7:P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sheetPr>
  <dimension ref="A1:S52"/>
  <sheetViews>
    <sheetView workbookViewId="0"/>
  </sheetViews>
  <sheetFormatPr defaultRowHeight="12.75" x14ac:dyDescent="0.2"/>
  <cols>
    <col min="1" max="1" width="1" style="408" customWidth="1"/>
    <col min="2" max="2" width="2.5703125" style="408" customWidth="1"/>
    <col min="3" max="3" width="1" style="408" customWidth="1"/>
    <col min="4" max="4" width="23.42578125" style="408" customWidth="1"/>
    <col min="5" max="5" width="5.42578125" style="408" customWidth="1"/>
    <col min="6" max="6" width="5.42578125" style="403" customWidth="1"/>
    <col min="7" max="17" width="5.42578125" style="408" customWidth="1"/>
    <col min="18" max="18" width="2.5703125" style="408" customWidth="1"/>
    <col min="19" max="19" width="1" style="408" customWidth="1"/>
    <col min="20" max="16384" width="9.140625" style="408"/>
  </cols>
  <sheetData>
    <row r="1" spans="1:19" ht="13.5" customHeight="1" x14ac:dyDescent="0.2">
      <c r="A1" s="403"/>
      <c r="B1" s="1464" t="s">
        <v>311</v>
      </c>
      <c r="C1" s="1465"/>
      <c r="D1" s="1465"/>
      <c r="E1" s="1465"/>
      <c r="F1" s="1465"/>
      <c r="G1" s="1465"/>
      <c r="H1" s="1465"/>
      <c r="I1" s="436"/>
      <c r="J1" s="436"/>
      <c r="K1" s="436"/>
      <c r="L1" s="436"/>
      <c r="M1" s="436"/>
      <c r="N1" s="436"/>
      <c r="O1" s="436"/>
      <c r="P1" s="436"/>
      <c r="Q1" s="413"/>
      <c r="R1" s="413"/>
      <c r="S1" s="403"/>
    </row>
    <row r="2" spans="1:19" ht="6" customHeight="1" x14ac:dyDescent="0.2">
      <c r="A2" s="403"/>
      <c r="B2" s="1077"/>
      <c r="C2" s="1076"/>
      <c r="D2" s="1076"/>
      <c r="E2" s="454"/>
      <c r="F2" s="454"/>
      <c r="G2" s="454"/>
      <c r="H2" s="454"/>
      <c r="I2" s="454"/>
      <c r="J2" s="454"/>
      <c r="K2" s="454"/>
      <c r="L2" s="454"/>
      <c r="M2" s="454"/>
      <c r="N2" s="454"/>
      <c r="O2" s="454"/>
      <c r="P2" s="454"/>
      <c r="Q2" s="454"/>
      <c r="R2" s="412"/>
      <c r="S2" s="403"/>
    </row>
    <row r="3" spans="1:19" ht="13.5" customHeight="1" thickBot="1" x14ac:dyDescent="0.25">
      <c r="A3" s="403"/>
      <c r="B3" s="413"/>
      <c r="C3" s="413"/>
      <c r="D3" s="413"/>
      <c r="E3" s="752"/>
      <c r="F3" s="752"/>
      <c r="G3" s="752"/>
      <c r="H3" s="752"/>
      <c r="I3" s="752"/>
      <c r="J3" s="752"/>
      <c r="K3" s="752"/>
      <c r="L3" s="752"/>
      <c r="M3" s="752"/>
      <c r="N3" s="752"/>
      <c r="O3" s="752"/>
      <c r="P3" s="752"/>
      <c r="Q3" s="752" t="s">
        <v>73</v>
      </c>
      <c r="R3" s="608"/>
      <c r="S3" s="403"/>
    </row>
    <row r="4" spans="1:19" s="417" customFormat="1" ht="13.5" customHeight="1" thickBot="1" x14ac:dyDescent="0.25">
      <c r="A4" s="415"/>
      <c r="B4" s="416"/>
      <c r="C4" s="609" t="s">
        <v>221</v>
      </c>
      <c r="D4" s="610"/>
      <c r="E4" s="610"/>
      <c r="F4" s="610"/>
      <c r="G4" s="610"/>
      <c r="H4" s="610"/>
      <c r="I4" s="610"/>
      <c r="J4" s="610"/>
      <c r="K4" s="610"/>
      <c r="L4" s="610"/>
      <c r="M4" s="610"/>
      <c r="N4" s="610"/>
      <c r="O4" s="610"/>
      <c r="P4" s="610"/>
      <c r="Q4" s="611"/>
      <c r="R4" s="608"/>
      <c r="S4" s="415"/>
    </row>
    <row r="5" spans="1:19" ht="4.5" customHeight="1" x14ac:dyDescent="0.2">
      <c r="A5" s="403"/>
      <c r="B5" s="413"/>
      <c r="C5" s="1466" t="s">
        <v>78</v>
      </c>
      <c r="D5" s="1466"/>
      <c r="E5" s="523"/>
      <c r="F5" s="523"/>
      <c r="G5" s="523"/>
      <c r="H5" s="523"/>
      <c r="I5" s="523"/>
      <c r="J5" s="523"/>
      <c r="K5" s="523"/>
      <c r="L5" s="523"/>
      <c r="M5" s="523"/>
      <c r="N5" s="523"/>
      <c r="O5" s="523"/>
      <c r="P5" s="523"/>
      <c r="Q5" s="523"/>
      <c r="R5" s="608"/>
      <c r="S5" s="403"/>
    </row>
    <row r="6" spans="1:19" ht="13.5" customHeight="1" x14ac:dyDescent="0.2">
      <c r="A6" s="403"/>
      <c r="B6" s="413"/>
      <c r="C6" s="1466"/>
      <c r="D6" s="1466"/>
      <c r="E6" s="1468" t="s">
        <v>617</v>
      </c>
      <c r="F6" s="1468"/>
      <c r="G6" s="1468"/>
      <c r="H6" s="1468"/>
      <c r="I6" s="1468"/>
      <c r="J6" s="1468"/>
      <c r="K6" s="1468">
        <v>2018</v>
      </c>
      <c r="L6" s="1468"/>
      <c r="M6" s="1468"/>
      <c r="N6" s="1468"/>
      <c r="O6" s="1468"/>
      <c r="P6" s="1468"/>
      <c r="Q6" s="1468"/>
      <c r="R6" s="608"/>
      <c r="S6" s="403"/>
    </row>
    <row r="7" spans="1:19" x14ac:dyDescent="0.2">
      <c r="A7" s="403"/>
      <c r="B7" s="413"/>
      <c r="C7" s="418"/>
      <c r="D7" s="418"/>
      <c r="E7" s="712" t="s">
        <v>99</v>
      </c>
      <c r="F7" s="712" t="s">
        <v>98</v>
      </c>
      <c r="G7" s="712" t="s">
        <v>97</v>
      </c>
      <c r="H7" s="712" t="s">
        <v>96</v>
      </c>
      <c r="I7" s="712" t="s">
        <v>95</v>
      </c>
      <c r="J7" s="712" t="s">
        <v>94</v>
      </c>
      <c r="K7" s="712" t="s">
        <v>93</v>
      </c>
      <c r="L7" s="712" t="s">
        <v>104</v>
      </c>
      <c r="M7" s="712" t="s">
        <v>103</v>
      </c>
      <c r="N7" s="712" t="s">
        <v>102</v>
      </c>
      <c r="O7" s="712" t="s">
        <v>101</v>
      </c>
      <c r="P7" s="712" t="s">
        <v>100</v>
      </c>
      <c r="Q7" s="1176" t="s">
        <v>99</v>
      </c>
      <c r="R7" s="414"/>
      <c r="S7" s="403"/>
    </row>
    <row r="8" spans="1:19" s="615" customFormat="1" ht="22.5" customHeight="1" x14ac:dyDescent="0.2">
      <c r="A8" s="612"/>
      <c r="B8" s="613"/>
      <c r="C8" s="1467" t="s">
        <v>68</v>
      </c>
      <c r="D8" s="1467"/>
      <c r="E8" s="400">
        <v>593387</v>
      </c>
      <c r="F8" s="400">
        <v>586905</v>
      </c>
      <c r="G8" s="400">
        <v>582322</v>
      </c>
      <c r="H8" s="400">
        <v>578580</v>
      </c>
      <c r="I8" s="400">
        <v>583277</v>
      </c>
      <c r="J8" s="400">
        <v>578871</v>
      </c>
      <c r="K8" s="400">
        <v>587109</v>
      </c>
      <c r="L8" s="400">
        <v>574134</v>
      </c>
      <c r="M8" s="400">
        <v>562398</v>
      </c>
      <c r="N8" s="400">
        <v>547412</v>
      </c>
      <c r="O8" s="400">
        <v>523369</v>
      </c>
      <c r="P8" s="400">
        <v>503004</v>
      </c>
      <c r="Q8" s="400">
        <v>497211</v>
      </c>
      <c r="R8" s="614"/>
      <c r="S8" s="612"/>
    </row>
    <row r="9" spans="1:19" s="417" customFormat="1" ht="18.75" customHeight="1" x14ac:dyDescent="0.2">
      <c r="A9" s="415"/>
      <c r="B9" s="416"/>
      <c r="C9" s="422"/>
      <c r="D9" s="456" t="s">
        <v>321</v>
      </c>
      <c r="E9" s="457">
        <v>416275</v>
      </c>
      <c r="F9" s="457">
        <v>418235</v>
      </c>
      <c r="G9" s="457">
        <v>410819</v>
      </c>
      <c r="H9" s="457">
        <v>404564</v>
      </c>
      <c r="I9" s="457">
        <v>404625</v>
      </c>
      <c r="J9" s="457">
        <v>403771</v>
      </c>
      <c r="K9" s="457">
        <v>415539</v>
      </c>
      <c r="L9" s="457">
        <v>404604</v>
      </c>
      <c r="M9" s="457">
        <v>393335</v>
      </c>
      <c r="N9" s="457">
        <v>376014</v>
      </c>
      <c r="O9" s="457">
        <v>350174</v>
      </c>
      <c r="P9" s="457">
        <v>332395</v>
      </c>
      <c r="Q9" s="457">
        <v>330587</v>
      </c>
      <c r="R9" s="442"/>
      <c r="S9" s="415"/>
    </row>
    <row r="10" spans="1:19" s="417" customFormat="1" ht="18.75" customHeight="1" x14ac:dyDescent="0.2">
      <c r="A10" s="415"/>
      <c r="B10" s="416"/>
      <c r="C10" s="422"/>
      <c r="D10" s="456" t="s">
        <v>222</v>
      </c>
      <c r="E10" s="457">
        <v>58976</v>
      </c>
      <c r="F10" s="457">
        <v>58386</v>
      </c>
      <c r="G10" s="457">
        <v>57924</v>
      </c>
      <c r="H10" s="457">
        <v>58011</v>
      </c>
      <c r="I10" s="457">
        <v>58433</v>
      </c>
      <c r="J10" s="457">
        <v>57050</v>
      </c>
      <c r="K10" s="457">
        <v>56156</v>
      </c>
      <c r="L10" s="457">
        <v>55017</v>
      </c>
      <c r="M10" s="457">
        <v>55384</v>
      </c>
      <c r="N10" s="457">
        <v>54463</v>
      </c>
      <c r="O10" s="457">
        <v>52453</v>
      </c>
      <c r="P10" s="457">
        <v>50236</v>
      </c>
      <c r="Q10" s="457">
        <v>50065</v>
      </c>
      <c r="R10" s="442"/>
      <c r="S10" s="415"/>
    </row>
    <row r="11" spans="1:19" s="417" customFormat="1" ht="18.75" customHeight="1" x14ac:dyDescent="0.2">
      <c r="A11" s="415"/>
      <c r="B11" s="416"/>
      <c r="C11" s="422"/>
      <c r="D11" s="456" t="s">
        <v>223</v>
      </c>
      <c r="E11" s="457">
        <v>95648</v>
      </c>
      <c r="F11" s="457">
        <v>87421</v>
      </c>
      <c r="G11" s="457">
        <v>90322</v>
      </c>
      <c r="H11" s="457">
        <v>92542</v>
      </c>
      <c r="I11" s="457">
        <v>95094</v>
      </c>
      <c r="J11" s="457">
        <v>96414</v>
      </c>
      <c r="K11" s="457">
        <v>91274</v>
      </c>
      <c r="L11" s="457">
        <v>89889</v>
      </c>
      <c r="M11" s="457">
        <v>89799</v>
      </c>
      <c r="N11" s="457">
        <v>92773</v>
      </c>
      <c r="O11" s="457">
        <v>94937</v>
      </c>
      <c r="P11" s="457">
        <v>95217</v>
      </c>
      <c r="Q11" s="457">
        <v>91335</v>
      </c>
      <c r="R11" s="442"/>
      <c r="S11" s="415"/>
    </row>
    <row r="12" spans="1:19" s="417" customFormat="1" ht="22.5" customHeight="1" x14ac:dyDescent="0.2">
      <c r="A12" s="415"/>
      <c r="B12" s="416"/>
      <c r="C12" s="422"/>
      <c r="D12" s="458" t="s">
        <v>322</v>
      </c>
      <c r="E12" s="457">
        <v>22488</v>
      </c>
      <c r="F12" s="457">
        <v>22863</v>
      </c>
      <c r="G12" s="457">
        <v>23257</v>
      </c>
      <c r="H12" s="457">
        <v>23463</v>
      </c>
      <c r="I12" s="457">
        <v>25125</v>
      </c>
      <c r="J12" s="457">
        <v>21636</v>
      </c>
      <c r="K12" s="457">
        <v>24140</v>
      </c>
      <c r="L12" s="457">
        <v>24624</v>
      </c>
      <c r="M12" s="457">
        <v>23880</v>
      </c>
      <c r="N12" s="457">
        <v>24162</v>
      </c>
      <c r="O12" s="457">
        <v>25805</v>
      </c>
      <c r="P12" s="457">
        <v>25156</v>
      </c>
      <c r="Q12" s="457">
        <v>25224</v>
      </c>
      <c r="R12" s="442"/>
      <c r="S12" s="415"/>
    </row>
    <row r="13" spans="1:19" ht="15.75" customHeight="1" thickBot="1" x14ac:dyDescent="0.25">
      <c r="A13" s="403"/>
      <c r="B13" s="413"/>
      <c r="C13" s="418"/>
      <c r="D13" s="418"/>
      <c r="E13" s="752"/>
      <c r="F13" s="752"/>
      <c r="G13" s="752"/>
      <c r="H13" s="752"/>
      <c r="I13" s="752"/>
      <c r="J13" s="752"/>
      <c r="K13" s="752"/>
      <c r="L13" s="752"/>
      <c r="M13" s="752"/>
      <c r="N13" s="752"/>
      <c r="O13" s="752"/>
      <c r="P13" s="469"/>
      <c r="Q13" s="469"/>
      <c r="R13" s="414"/>
      <c r="S13" s="403"/>
    </row>
    <row r="14" spans="1:19" ht="13.5" customHeight="1" thickBot="1" x14ac:dyDescent="0.25">
      <c r="A14" s="403"/>
      <c r="B14" s="413"/>
      <c r="C14" s="609" t="s">
        <v>25</v>
      </c>
      <c r="D14" s="610"/>
      <c r="E14" s="610"/>
      <c r="F14" s="610"/>
      <c r="G14" s="610"/>
      <c r="H14" s="610"/>
      <c r="I14" s="610"/>
      <c r="J14" s="610"/>
      <c r="K14" s="610"/>
      <c r="L14" s="610"/>
      <c r="M14" s="610"/>
      <c r="N14" s="610"/>
      <c r="O14" s="610"/>
      <c r="P14" s="610"/>
      <c r="Q14" s="611"/>
      <c r="R14" s="414"/>
      <c r="S14" s="403"/>
    </row>
    <row r="15" spans="1:19" ht="9.75" customHeight="1" x14ac:dyDescent="0.2">
      <c r="A15" s="403"/>
      <c r="B15" s="413"/>
      <c r="C15" s="1466" t="s">
        <v>78</v>
      </c>
      <c r="D15" s="1466"/>
      <c r="E15" s="421"/>
      <c r="F15" s="421"/>
      <c r="G15" s="421"/>
      <c r="H15" s="421"/>
      <c r="I15" s="421"/>
      <c r="J15" s="421"/>
      <c r="K15" s="421"/>
      <c r="L15" s="421"/>
      <c r="M15" s="421"/>
      <c r="N15" s="421"/>
      <c r="O15" s="421"/>
      <c r="P15" s="505"/>
      <c r="Q15" s="505"/>
      <c r="R15" s="414"/>
      <c r="S15" s="403"/>
    </row>
    <row r="16" spans="1:19" s="615" customFormat="1" ht="22.5" customHeight="1" x14ac:dyDescent="0.2">
      <c r="A16" s="612"/>
      <c r="B16" s="613"/>
      <c r="C16" s="1467" t="s">
        <v>68</v>
      </c>
      <c r="D16" s="1467"/>
      <c r="E16" s="400">
        <v>416275</v>
      </c>
      <c r="F16" s="400">
        <v>418235</v>
      </c>
      <c r="G16" s="400">
        <v>410819</v>
      </c>
      <c r="H16" s="400">
        <v>404564</v>
      </c>
      <c r="I16" s="400">
        <v>404625</v>
      </c>
      <c r="J16" s="400">
        <v>403771</v>
      </c>
      <c r="K16" s="400">
        <v>415539</v>
      </c>
      <c r="L16" s="400">
        <v>404604</v>
      </c>
      <c r="M16" s="400">
        <v>393335</v>
      </c>
      <c r="N16" s="400">
        <v>376014</v>
      </c>
      <c r="O16" s="400">
        <v>350174</v>
      </c>
      <c r="P16" s="400">
        <v>332395</v>
      </c>
      <c r="Q16" s="400">
        <v>330587</v>
      </c>
      <c r="R16" s="614"/>
      <c r="S16" s="612"/>
    </row>
    <row r="17" spans="1:19" ht="22.5" customHeight="1" x14ac:dyDescent="0.2">
      <c r="A17" s="403"/>
      <c r="B17" s="413"/>
      <c r="C17" s="571"/>
      <c r="D17" s="461" t="s">
        <v>72</v>
      </c>
      <c r="E17" s="157">
        <v>188674</v>
      </c>
      <c r="F17" s="157">
        <v>187636</v>
      </c>
      <c r="G17" s="157">
        <v>184203</v>
      </c>
      <c r="H17" s="157">
        <v>182481</v>
      </c>
      <c r="I17" s="157">
        <v>183449</v>
      </c>
      <c r="J17" s="157">
        <v>184051</v>
      </c>
      <c r="K17" s="157">
        <v>188340</v>
      </c>
      <c r="L17" s="157">
        <v>183522</v>
      </c>
      <c r="M17" s="157">
        <v>178079</v>
      </c>
      <c r="N17" s="157">
        <v>169754</v>
      </c>
      <c r="O17" s="157">
        <v>158011</v>
      </c>
      <c r="P17" s="157">
        <v>147684</v>
      </c>
      <c r="Q17" s="157">
        <v>145312</v>
      </c>
      <c r="R17" s="414"/>
      <c r="S17" s="403"/>
    </row>
    <row r="18" spans="1:19" ht="15.75" customHeight="1" x14ac:dyDescent="0.2">
      <c r="A18" s="403"/>
      <c r="B18" s="413"/>
      <c r="C18" s="571"/>
      <c r="D18" s="461" t="s">
        <v>71</v>
      </c>
      <c r="E18" s="157">
        <v>227601</v>
      </c>
      <c r="F18" s="157">
        <v>230599</v>
      </c>
      <c r="G18" s="157">
        <v>226616</v>
      </c>
      <c r="H18" s="157">
        <v>222083</v>
      </c>
      <c r="I18" s="157">
        <v>221176</v>
      </c>
      <c r="J18" s="157">
        <v>219720</v>
      </c>
      <c r="K18" s="157">
        <v>227199</v>
      </c>
      <c r="L18" s="157">
        <v>221082</v>
      </c>
      <c r="M18" s="157">
        <v>215256</v>
      </c>
      <c r="N18" s="157">
        <v>206260</v>
      </c>
      <c r="O18" s="157">
        <v>192163</v>
      </c>
      <c r="P18" s="157">
        <v>184711</v>
      </c>
      <c r="Q18" s="157">
        <v>185275</v>
      </c>
      <c r="R18" s="414"/>
      <c r="S18" s="403"/>
    </row>
    <row r="19" spans="1:19" ht="22.5" customHeight="1" x14ac:dyDescent="0.2">
      <c r="A19" s="403"/>
      <c r="B19" s="413"/>
      <c r="C19" s="571"/>
      <c r="D19" s="461" t="s">
        <v>224</v>
      </c>
      <c r="E19" s="157">
        <v>44454</v>
      </c>
      <c r="F19" s="157">
        <v>45943</v>
      </c>
      <c r="G19" s="157">
        <v>47354</v>
      </c>
      <c r="H19" s="157">
        <v>47979</v>
      </c>
      <c r="I19" s="157">
        <v>47699</v>
      </c>
      <c r="J19" s="157">
        <v>44414</v>
      </c>
      <c r="K19" s="157">
        <v>46843</v>
      </c>
      <c r="L19" s="157">
        <v>45046</v>
      </c>
      <c r="M19" s="157">
        <v>42259</v>
      </c>
      <c r="N19" s="157">
        <v>39086</v>
      </c>
      <c r="O19" s="157">
        <v>35062</v>
      </c>
      <c r="P19" s="157">
        <v>31533</v>
      </c>
      <c r="Q19" s="157">
        <v>31106</v>
      </c>
      <c r="R19" s="414"/>
      <c r="S19" s="403"/>
    </row>
    <row r="20" spans="1:19" ht="15.75" customHeight="1" x14ac:dyDescent="0.2">
      <c r="A20" s="403"/>
      <c r="B20" s="413"/>
      <c r="C20" s="571"/>
      <c r="D20" s="461" t="s">
        <v>225</v>
      </c>
      <c r="E20" s="157">
        <v>371821</v>
      </c>
      <c r="F20" s="157">
        <v>372292</v>
      </c>
      <c r="G20" s="157">
        <v>363465</v>
      </c>
      <c r="H20" s="157">
        <v>356585</v>
      </c>
      <c r="I20" s="157">
        <v>356926</v>
      </c>
      <c r="J20" s="157">
        <v>359357</v>
      </c>
      <c r="K20" s="157">
        <v>368696</v>
      </c>
      <c r="L20" s="157">
        <v>359558</v>
      </c>
      <c r="M20" s="157">
        <v>351076</v>
      </c>
      <c r="N20" s="157">
        <v>336928</v>
      </c>
      <c r="O20" s="157">
        <v>315112</v>
      </c>
      <c r="P20" s="157">
        <v>300862</v>
      </c>
      <c r="Q20" s="157">
        <v>299481</v>
      </c>
      <c r="R20" s="414"/>
      <c r="S20" s="403"/>
    </row>
    <row r="21" spans="1:19" ht="22.5" customHeight="1" x14ac:dyDescent="0.2">
      <c r="A21" s="403"/>
      <c r="B21" s="413"/>
      <c r="C21" s="571"/>
      <c r="D21" s="461" t="s">
        <v>214</v>
      </c>
      <c r="E21" s="157">
        <v>45115</v>
      </c>
      <c r="F21" s="157">
        <v>46758</v>
      </c>
      <c r="G21" s="157">
        <v>47446</v>
      </c>
      <c r="H21" s="157">
        <v>47260</v>
      </c>
      <c r="I21" s="157">
        <v>46075</v>
      </c>
      <c r="J21" s="157">
        <v>42902</v>
      </c>
      <c r="K21" s="157">
        <v>44144</v>
      </c>
      <c r="L21" s="157">
        <v>42585</v>
      </c>
      <c r="M21" s="157">
        <v>41230</v>
      </c>
      <c r="N21" s="157">
        <v>38874</v>
      </c>
      <c r="O21" s="157">
        <v>35890</v>
      </c>
      <c r="P21" s="157">
        <v>32903</v>
      </c>
      <c r="Q21" s="157">
        <v>32927</v>
      </c>
      <c r="R21" s="414"/>
      <c r="S21" s="403"/>
    </row>
    <row r="22" spans="1:19" ht="15.75" customHeight="1" x14ac:dyDescent="0.2">
      <c r="A22" s="403"/>
      <c r="B22" s="413"/>
      <c r="C22" s="571"/>
      <c r="D22" s="461" t="s">
        <v>226</v>
      </c>
      <c r="E22" s="157">
        <v>371160</v>
      </c>
      <c r="F22" s="157">
        <v>371477</v>
      </c>
      <c r="G22" s="157">
        <v>363373</v>
      </c>
      <c r="H22" s="157">
        <v>357304</v>
      </c>
      <c r="I22" s="157">
        <v>358550</v>
      </c>
      <c r="J22" s="157">
        <v>360869</v>
      </c>
      <c r="K22" s="157">
        <v>371395</v>
      </c>
      <c r="L22" s="157">
        <v>362019</v>
      </c>
      <c r="M22" s="157">
        <v>352105</v>
      </c>
      <c r="N22" s="157">
        <v>337140</v>
      </c>
      <c r="O22" s="157">
        <v>314284</v>
      </c>
      <c r="P22" s="157">
        <v>299492</v>
      </c>
      <c r="Q22" s="157">
        <v>297660</v>
      </c>
      <c r="R22" s="414"/>
      <c r="S22" s="403"/>
    </row>
    <row r="23" spans="1:19" ht="15" customHeight="1" x14ac:dyDescent="0.2">
      <c r="A23" s="403"/>
      <c r="B23" s="413"/>
      <c r="C23" s="461"/>
      <c r="D23" s="463" t="s">
        <v>325</v>
      </c>
      <c r="E23" s="157">
        <v>16416</v>
      </c>
      <c r="F23" s="157">
        <v>15934</v>
      </c>
      <c r="G23" s="157">
        <v>15852</v>
      </c>
      <c r="H23" s="157">
        <v>16578</v>
      </c>
      <c r="I23" s="157">
        <v>16974</v>
      </c>
      <c r="J23" s="157">
        <v>17030</v>
      </c>
      <c r="K23" s="157">
        <v>17234</v>
      </c>
      <c r="L23" s="157">
        <v>16905</v>
      </c>
      <c r="M23" s="157">
        <v>17148</v>
      </c>
      <c r="N23" s="157">
        <v>16249</v>
      </c>
      <c r="O23" s="157">
        <v>14121</v>
      </c>
      <c r="P23" s="157">
        <v>13277</v>
      </c>
      <c r="Q23" s="157" t="s">
        <v>385</v>
      </c>
      <c r="R23" s="414"/>
      <c r="S23" s="403"/>
    </row>
    <row r="24" spans="1:19" ht="15" customHeight="1" x14ac:dyDescent="0.2">
      <c r="A24" s="403"/>
      <c r="B24" s="413"/>
      <c r="C24" s="200"/>
      <c r="D24" s="94" t="s">
        <v>215</v>
      </c>
      <c r="E24" s="157">
        <v>92870</v>
      </c>
      <c r="F24" s="157">
        <v>92365</v>
      </c>
      <c r="G24" s="157">
        <v>89538</v>
      </c>
      <c r="H24" s="157">
        <v>87430</v>
      </c>
      <c r="I24" s="157">
        <v>85406</v>
      </c>
      <c r="J24" s="157">
        <v>86377</v>
      </c>
      <c r="K24" s="157">
        <v>88498</v>
      </c>
      <c r="L24" s="157">
        <v>86431</v>
      </c>
      <c r="M24" s="157">
        <v>84729</v>
      </c>
      <c r="N24" s="157">
        <v>81439</v>
      </c>
      <c r="O24" s="157">
        <v>75932</v>
      </c>
      <c r="P24" s="157">
        <v>71124</v>
      </c>
      <c r="Q24" s="157" t="s">
        <v>385</v>
      </c>
      <c r="R24" s="414"/>
      <c r="S24" s="403"/>
    </row>
    <row r="25" spans="1:19" ht="15" customHeight="1" x14ac:dyDescent="0.2">
      <c r="A25" s="403"/>
      <c r="B25" s="413"/>
      <c r="C25" s="200"/>
      <c r="D25" s="94" t="s">
        <v>163</v>
      </c>
      <c r="E25" s="157">
        <v>257254</v>
      </c>
      <c r="F25" s="157">
        <v>258581</v>
      </c>
      <c r="G25" s="157">
        <v>253410</v>
      </c>
      <c r="H25" s="157">
        <v>248976</v>
      </c>
      <c r="I25" s="157">
        <v>252090</v>
      </c>
      <c r="J25" s="157">
        <v>253543</v>
      </c>
      <c r="K25" s="157">
        <v>261629</v>
      </c>
      <c r="L25" s="157">
        <v>254785</v>
      </c>
      <c r="M25" s="157">
        <v>246469</v>
      </c>
      <c r="N25" s="157">
        <v>235906</v>
      </c>
      <c r="O25" s="157">
        <v>221120</v>
      </c>
      <c r="P25" s="157">
        <v>212159</v>
      </c>
      <c r="Q25" s="157" t="s">
        <v>385</v>
      </c>
      <c r="R25" s="414"/>
      <c r="S25" s="403"/>
    </row>
    <row r="26" spans="1:19" ht="15" customHeight="1" x14ac:dyDescent="0.2">
      <c r="A26" s="403"/>
      <c r="B26" s="413"/>
      <c r="C26" s="200"/>
      <c r="D26" s="94" t="s">
        <v>216</v>
      </c>
      <c r="E26" s="157">
        <v>4620</v>
      </c>
      <c r="F26" s="157">
        <v>4597</v>
      </c>
      <c r="G26" s="157">
        <v>4573</v>
      </c>
      <c r="H26" s="157">
        <v>4320</v>
      </c>
      <c r="I26" s="157">
        <v>4080</v>
      </c>
      <c r="J26" s="157">
        <v>3919</v>
      </c>
      <c r="K26" s="157">
        <v>4034</v>
      </c>
      <c r="L26" s="157">
        <v>3898</v>
      </c>
      <c r="M26" s="157">
        <v>3759</v>
      </c>
      <c r="N26" s="157">
        <v>3546</v>
      </c>
      <c r="O26" s="157">
        <v>3111</v>
      </c>
      <c r="P26" s="157">
        <v>2932</v>
      </c>
      <c r="Q26" s="157" t="s">
        <v>385</v>
      </c>
      <c r="R26" s="414"/>
      <c r="S26" s="403"/>
    </row>
    <row r="27" spans="1:19" ht="22.5" customHeight="1" x14ac:dyDescent="0.2">
      <c r="A27" s="403"/>
      <c r="B27" s="413"/>
      <c r="C27" s="571"/>
      <c r="D27" s="461" t="s">
        <v>227</v>
      </c>
      <c r="E27" s="157">
        <v>204613</v>
      </c>
      <c r="F27" s="157">
        <v>208638</v>
      </c>
      <c r="G27" s="157">
        <v>205494</v>
      </c>
      <c r="H27" s="157">
        <v>204695</v>
      </c>
      <c r="I27" s="157">
        <v>210166</v>
      </c>
      <c r="J27" s="157">
        <v>210775</v>
      </c>
      <c r="K27" s="157">
        <v>220623</v>
      </c>
      <c r="L27" s="157">
        <v>214583</v>
      </c>
      <c r="M27" s="157">
        <v>204962</v>
      </c>
      <c r="N27" s="157">
        <v>193292</v>
      </c>
      <c r="O27" s="157">
        <v>177722</v>
      </c>
      <c r="P27" s="157">
        <v>169645</v>
      </c>
      <c r="Q27" s="157">
        <v>170100</v>
      </c>
      <c r="R27" s="414"/>
      <c r="S27" s="403"/>
    </row>
    <row r="28" spans="1:19" ht="15.75" customHeight="1" x14ac:dyDescent="0.2">
      <c r="A28" s="403"/>
      <c r="B28" s="413"/>
      <c r="C28" s="571"/>
      <c r="D28" s="461" t="s">
        <v>228</v>
      </c>
      <c r="E28" s="157">
        <v>211662</v>
      </c>
      <c r="F28" s="157">
        <v>209597</v>
      </c>
      <c r="G28" s="157">
        <v>205325</v>
      </c>
      <c r="H28" s="157">
        <v>199869</v>
      </c>
      <c r="I28" s="157">
        <v>194459</v>
      </c>
      <c r="J28" s="157">
        <v>192996</v>
      </c>
      <c r="K28" s="157">
        <v>194916</v>
      </c>
      <c r="L28" s="157">
        <v>190021</v>
      </c>
      <c r="M28" s="157">
        <v>188373</v>
      </c>
      <c r="N28" s="157">
        <v>182722</v>
      </c>
      <c r="O28" s="157">
        <v>172452</v>
      </c>
      <c r="P28" s="157">
        <v>162750</v>
      </c>
      <c r="Q28" s="157">
        <v>160487</v>
      </c>
      <c r="R28" s="414"/>
      <c r="S28" s="403"/>
    </row>
    <row r="29" spans="1:19" ht="22.5" customHeight="1" x14ac:dyDescent="0.2">
      <c r="A29" s="403"/>
      <c r="B29" s="413"/>
      <c r="C29" s="571"/>
      <c r="D29" s="461" t="s">
        <v>229</v>
      </c>
      <c r="E29" s="157">
        <v>27126</v>
      </c>
      <c r="F29" s="157">
        <v>26829</v>
      </c>
      <c r="G29" s="157">
        <v>26290</v>
      </c>
      <c r="H29" s="157">
        <v>25993</v>
      </c>
      <c r="I29" s="157">
        <v>25928</v>
      </c>
      <c r="J29" s="157">
        <v>25902</v>
      </c>
      <c r="K29" s="157">
        <v>26221</v>
      </c>
      <c r="L29" s="157">
        <v>26042</v>
      </c>
      <c r="M29" s="157">
        <v>25897</v>
      </c>
      <c r="N29" s="157">
        <v>25541</v>
      </c>
      <c r="O29" s="157">
        <v>24555</v>
      </c>
      <c r="P29" s="157">
        <v>23781</v>
      </c>
      <c r="Q29" s="157">
        <v>23721</v>
      </c>
      <c r="R29" s="414"/>
      <c r="S29" s="403"/>
    </row>
    <row r="30" spans="1:19" ht="15.75" customHeight="1" x14ac:dyDescent="0.2">
      <c r="A30" s="403"/>
      <c r="B30" s="413"/>
      <c r="C30" s="571"/>
      <c r="D30" s="461" t="s">
        <v>230</v>
      </c>
      <c r="E30" s="157">
        <v>84112</v>
      </c>
      <c r="F30" s="157">
        <v>82746</v>
      </c>
      <c r="G30" s="157">
        <v>79313</v>
      </c>
      <c r="H30" s="157">
        <v>77989</v>
      </c>
      <c r="I30" s="157">
        <v>76932</v>
      </c>
      <c r="J30" s="157">
        <v>77624</v>
      </c>
      <c r="K30" s="157">
        <v>78121</v>
      </c>
      <c r="L30" s="157">
        <v>76485</v>
      </c>
      <c r="M30" s="157">
        <v>75687</v>
      </c>
      <c r="N30" s="157">
        <v>73048</v>
      </c>
      <c r="O30" s="157">
        <v>68068</v>
      </c>
      <c r="P30" s="157">
        <v>65244</v>
      </c>
      <c r="Q30" s="157">
        <v>64196</v>
      </c>
      <c r="R30" s="414"/>
      <c r="S30" s="403"/>
    </row>
    <row r="31" spans="1:19" ht="15.75" customHeight="1" x14ac:dyDescent="0.2">
      <c r="A31" s="403"/>
      <c r="B31" s="413"/>
      <c r="C31" s="571"/>
      <c r="D31" s="461" t="s">
        <v>231</v>
      </c>
      <c r="E31" s="157">
        <v>64972</v>
      </c>
      <c r="F31" s="157">
        <v>64436</v>
      </c>
      <c r="G31" s="157">
        <v>61896</v>
      </c>
      <c r="H31" s="157">
        <v>60600</v>
      </c>
      <c r="I31" s="157">
        <v>59658</v>
      </c>
      <c r="J31" s="157">
        <v>60668</v>
      </c>
      <c r="K31" s="157">
        <v>62572</v>
      </c>
      <c r="L31" s="157">
        <v>61130</v>
      </c>
      <c r="M31" s="157">
        <v>60057</v>
      </c>
      <c r="N31" s="157">
        <v>57374</v>
      </c>
      <c r="O31" s="157">
        <v>53989</v>
      </c>
      <c r="P31" s="157">
        <v>51459</v>
      </c>
      <c r="Q31" s="157">
        <v>50358</v>
      </c>
      <c r="R31" s="414"/>
      <c r="S31" s="403"/>
    </row>
    <row r="32" spans="1:19" ht="15.75" customHeight="1" x14ac:dyDescent="0.2">
      <c r="A32" s="403"/>
      <c r="B32" s="413"/>
      <c r="C32" s="571"/>
      <c r="D32" s="461" t="s">
        <v>232</v>
      </c>
      <c r="E32" s="157">
        <v>79444</v>
      </c>
      <c r="F32" s="157">
        <v>79442</v>
      </c>
      <c r="G32" s="157">
        <v>76605</v>
      </c>
      <c r="H32" s="157">
        <v>76069</v>
      </c>
      <c r="I32" s="157">
        <v>77482</v>
      </c>
      <c r="J32" s="157">
        <v>78501</v>
      </c>
      <c r="K32" s="157">
        <v>81304</v>
      </c>
      <c r="L32" s="157">
        <v>78713</v>
      </c>
      <c r="M32" s="157">
        <v>76301</v>
      </c>
      <c r="N32" s="157">
        <v>72776</v>
      </c>
      <c r="O32" s="157">
        <v>67458</v>
      </c>
      <c r="P32" s="157">
        <v>64766</v>
      </c>
      <c r="Q32" s="157">
        <v>64195</v>
      </c>
      <c r="R32" s="414"/>
      <c r="S32" s="403"/>
    </row>
    <row r="33" spans="1:19" ht="15.75" customHeight="1" x14ac:dyDescent="0.2">
      <c r="A33" s="403"/>
      <c r="B33" s="413"/>
      <c r="C33" s="571"/>
      <c r="D33" s="461" t="s">
        <v>233</v>
      </c>
      <c r="E33" s="157">
        <v>102705</v>
      </c>
      <c r="F33" s="157">
        <v>104230</v>
      </c>
      <c r="G33" s="157">
        <v>103983</v>
      </c>
      <c r="H33" s="157">
        <v>104573</v>
      </c>
      <c r="I33" s="157">
        <v>106398</v>
      </c>
      <c r="J33" s="157">
        <v>105070</v>
      </c>
      <c r="K33" s="157">
        <v>109756</v>
      </c>
      <c r="L33" s="157">
        <v>106585</v>
      </c>
      <c r="M33" s="157">
        <v>101470</v>
      </c>
      <c r="N33" s="157">
        <v>96325</v>
      </c>
      <c r="O33" s="157">
        <v>89374</v>
      </c>
      <c r="P33" s="157">
        <v>84197</v>
      </c>
      <c r="Q33" s="157">
        <v>83955</v>
      </c>
      <c r="R33" s="414"/>
      <c r="S33" s="403"/>
    </row>
    <row r="34" spans="1:19" ht="15.75" customHeight="1" x14ac:dyDescent="0.2">
      <c r="A34" s="403"/>
      <c r="B34" s="413"/>
      <c r="C34" s="571"/>
      <c r="D34" s="461" t="s">
        <v>234</v>
      </c>
      <c r="E34" s="157">
        <v>57916</v>
      </c>
      <c r="F34" s="157">
        <v>60552</v>
      </c>
      <c r="G34" s="157">
        <v>62732</v>
      </c>
      <c r="H34" s="157">
        <v>59340</v>
      </c>
      <c r="I34" s="157">
        <v>58227</v>
      </c>
      <c r="J34" s="157">
        <v>56006</v>
      </c>
      <c r="K34" s="157">
        <v>57565</v>
      </c>
      <c r="L34" s="157">
        <v>55649</v>
      </c>
      <c r="M34" s="157">
        <v>53923</v>
      </c>
      <c r="N34" s="157">
        <v>50950</v>
      </c>
      <c r="O34" s="157">
        <v>46730</v>
      </c>
      <c r="P34" s="157">
        <v>42948</v>
      </c>
      <c r="Q34" s="157">
        <v>44162</v>
      </c>
      <c r="R34" s="414"/>
      <c r="S34" s="403"/>
    </row>
    <row r="35" spans="1:19" ht="22.5" customHeight="1" x14ac:dyDescent="0.2">
      <c r="A35" s="403"/>
      <c r="B35" s="413"/>
      <c r="C35" s="571"/>
      <c r="D35" s="461" t="s">
        <v>187</v>
      </c>
      <c r="E35" s="157">
        <v>177206</v>
      </c>
      <c r="F35" s="157">
        <v>180525</v>
      </c>
      <c r="G35" s="157">
        <v>176992</v>
      </c>
      <c r="H35" s="157">
        <v>173654</v>
      </c>
      <c r="I35" s="157">
        <v>171196</v>
      </c>
      <c r="J35" s="157">
        <v>169228</v>
      </c>
      <c r="K35" s="157">
        <v>172949</v>
      </c>
      <c r="L35" s="157">
        <v>167091</v>
      </c>
      <c r="M35" s="157">
        <v>164242</v>
      </c>
      <c r="N35" s="157">
        <v>158432</v>
      </c>
      <c r="O35" s="157">
        <v>147254</v>
      </c>
      <c r="P35" s="157">
        <v>139288</v>
      </c>
      <c r="Q35" s="157">
        <v>139093</v>
      </c>
      <c r="R35" s="414"/>
      <c r="S35" s="403"/>
    </row>
    <row r="36" spans="1:19" ht="15.75" customHeight="1" x14ac:dyDescent="0.2">
      <c r="A36" s="403"/>
      <c r="B36" s="413"/>
      <c r="C36" s="571"/>
      <c r="D36" s="461" t="s">
        <v>188</v>
      </c>
      <c r="E36" s="157">
        <v>73807</v>
      </c>
      <c r="F36" s="157">
        <v>73327</v>
      </c>
      <c r="G36" s="157">
        <v>71881</v>
      </c>
      <c r="H36" s="157">
        <v>69867</v>
      </c>
      <c r="I36" s="157">
        <v>68728</v>
      </c>
      <c r="J36" s="157">
        <v>68414</v>
      </c>
      <c r="K36" s="157">
        <v>70568</v>
      </c>
      <c r="L36" s="157">
        <v>68562</v>
      </c>
      <c r="M36" s="157">
        <v>66338</v>
      </c>
      <c r="N36" s="157">
        <v>64896</v>
      </c>
      <c r="O36" s="157">
        <v>60609</v>
      </c>
      <c r="P36" s="157">
        <v>57781</v>
      </c>
      <c r="Q36" s="157" t="s">
        <v>385</v>
      </c>
      <c r="R36" s="414"/>
      <c r="S36" s="403"/>
    </row>
    <row r="37" spans="1:19" ht="15.75" customHeight="1" x14ac:dyDescent="0.2">
      <c r="A37" s="403"/>
      <c r="B37" s="413"/>
      <c r="C37" s="571"/>
      <c r="D37" s="461" t="s">
        <v>59</v>
      </c>
      <c r="E37" s="157">
        <v>102414</v>
      </c>
      <c r="F37" s="157">
        <v>102176</v>
      </c>
      <c r="G37" s="157">
        <v>99368</v>
      </c>
      <c r="H37" s="157">
        <v>96180</v>
      </c>
      <c r="I37" s="157">
        <v>94237</v>
      </c>
      <c r="J37" s="157">
        <v>93666</v>
      </c>
      <c r="K37" s="157">
        <v>97528</v>
      </c>
      <c r="L37" s="157">
        <v>96706</v>
      </c>
      <c r="M37" s="157">
        <v>95143</v>
      </c>
      <c r="N37" s="157">
        <v>90486</v>
      </c>
      <c r="O37" s="157">
        <v>86208</v>
      </c>
      <c r="P37" s="157">
        <v>82787</v>
      </c>
      <c r="Q37" s="157" t="s">
        <v>385</v>
      </c>
      <c r="R37" s="414"/>
      <c r="S37" s="403"/>
    </row>
    <row r="38" spans="1:19" ht="15.75" customHeight="1" x14ac:dyDescent="0.2">
      <c r="A38" s="403"/>
      <c r="B38" s="413"/>
      <c r="C38" s="571"/>
      <c r="D38" s="461" t="s">
        <v>190</v>
      </c>
      <c r="E38" s="157">
        <v>26933</v>
      </c>
      <c r="F38" s="157">
        <v>26933</v>
      </c>
      <c r="G38" s="157">
        <v>26593</v>
      </c>
      <c r="H38" s="157">
        <v>27219</v>
      </c>
      <c r="I38" s="157">
        <v>26282</v>
      </c>
      <c r="J38" s="157">
        <v>25877</v>
      </c>
      <c r="K38" s="157">
        <v>26736</v>
      </c>
      <c r="L38" s="157">
        <v>26463</v>
      </c>
      <c r="M38" s="157">
        <v>26219</v>
      </c>
      <c r="N38" s="157">
        <v>24260</v>
      </c>
      <c r="O38" s="157">
        <v>21821</v>
      </c>
      <c r="P38" s="157">
        <v>20591</v>
      </c>
      <c r="Q38" s="157" t="s">
        <v>385</v>
      </c>
      <c r="R38" s="414"/>
      <c r="S38" s="403"/>
    </row>
    <row r="39" spans="1:19" ht="15.75" customHeight="1" x14ac:dyDescent="0.2">
      <c r="A39" s="403"/>
      <c r="B39" s="413"/>
      <c r="C39" s="571"/>
      <c r="D39" s="461" t="s">
        <v>191</v>
      </c>
      <c r="E39" s="157">
        <v>9675</v>
      </c>
      <c r="F39" s="157">
        <v>9221</v>
      </c>
      <c r="G39" s="157">
        <v>10175</v>
      </c>
      <c r="H39" s="157">
        <v>11866</v>
      </c>
      <c r="I39" s="157">
        <v>18427</v>
      </c>
      <c r="J39" s="157">
        <v>20606</v>
      </c>
      <c r="K39" s="157">
        <v>21799</v>
      </c>
      <c r="L39" s="157">
        <v>19852</v>
      </c>
      <c r="M39" s="157">
        <v>15516</v>
      </c>
      <c r="N39" s="157">
        <v>12135</v>
      </c>
      <c r="O39" s="157">
        <v>9268</v>
      </c>
      <c r="P39" s="157">
        <v>7798</v>
      </c>
      <c r="Q39" s="157">
        <v>7517</v>
      </c>
      <c r="R39" s="414"/>
      <c r="S39" s="403"/>
    </row>
    <row r="40" spans="1:19" ht="15.75" customHeight="1" x14ac:dyDescent="0.2">
      <c r="A40" s="403"/>
      <c r="B40" s="413"/>
      <c r="C40" s="571"/>
      <c r="D40" s="461" t="s">
        <v>130</v>
      </c>
      <c r="E40" s="157">
        <v>8898</v>
      </c>
      <c r="F40" s="157">
        <v>8779</v>
      </c>
      <c r="G40" s="157">
        <v>8704</v>
      </c>
      <c r="H40" s="157">
        <v>8677</v>
      </c>
      <c r="I40" s="157">
        <v>8663</v>
      </c>
      <c r="J40" s="157">
        <v>8656</v>
      </c>
      <c r="K40" s="157">
        <v>8648</v>
      </c>
      <c r="L40" s="157">
        <v>8630</v>
      </c>
      <c r="M40" s="157">
        <v>8612</v>
      </c>
      <c r="N40" s="157">
        <v>8588</v>
      </c>
      <c r="O40" s="157">
        <v>8344</v>
      </c>
      <c r="P40" s="157">
        <v>8010</v>
      </c>
      <c r="Q40" s="157">
        <v>7938</v>
      </c>
      <c r="R40" s="414"/>
      <c r="S40" s="403"/>
    </row>
    <row r="41" spans="1:19" ht="15.75" customHeight="1" x14ac:dyDescent="0.2">
      <c r="A41" s="403"/>
      <c r="B41" s="413"/>
      <c r="C41" s="571"/>
      <c r="D41" s="461" t="s">
        <v>131</v>
      </c>
      <c r="E41" s="157">
        <v>17342</v>
      </c>
      <c r="F41" s="157">
        <v>17274</v>
      </c>
      <c r="G41" s="157">
        <v>17106</v>
      </c>
      <c r="H41" s="157">
        <v>17101</v>
      </c>
      <c r="I41" s="157">
        <v>17092</v>
      </c>
      <c r="J41" s="157">
        <v>17324</v>
      </c>
      <c r="K41" s="157">
        <v>17311</v>
      </c>
      <c r="L41" s="157">
        <v>17300</v>
      </c>
      <c r="M41" s="157">
        <v>17265</v>
      </c>
      <c r="N41" s="157">
        <v>17217</v>
      </c>
      <c r="O41" s="157">
        <v>16670</v>
      </c>
      <c r="P41" s="157">
        <v>16140</v>
      </c>
      <c r="Q41" s="157">
        <v>15870</v>
      </c>
      <c r="R41" s="414"/>
      <c r="S41" s="403"/>
    </row>
    <row r="42" spans="1:19" s="616" customFormat="1" ht="22.5" customHeight="1" x14ac:dyDescent="0.2">
      <c r="A42" s="617"/>
      <c r="B42" s="618"/>
      <c r="C42" s="721" t="s">
        <v>288</v>
      </c>
      <c r="D42" s="721"/>
      <c r="E42" s="400"/>
      <c r="F42" s="400"/>
      <c r="G42" s="400"/>
      <c r="H42" s="400"/>
      <c r="I42" s="400"/>
      <c r="J42" s="400"/>
      <c r="K42" s="400"/>
      <c r="L42" s="400"/>
      <c r="M42" s="400"/>
      <c r="N42" s="400"/>
      <c r="O42" s="400"/>
      <c r="P42" s="400"/>
      <c r="Q42" s="400"/>
      <c r="R42" s="619"/>
      <c r="S42" s="617"/>
    </row>
    <row r="43" spans="1:19" ht="15.75" customHeight="1" x14ac:dyDescent="0.2">
      <c r="A43" s="403"/>
      <c r="B43" s="413"/>
      <c r="C43" s="571"/>
      <c r="D43" s="720" t="s">
        <v>621</v>
      </c>
      <c r="E43" s="148">
        <v>41748</v>
      </c>
      <c r="F43" s="148">
        <v>41430</v>
      </c>
      <c r="G43" s="148">
        <v>40521</v>
      </c>
      <c r="H43" s="148">
        <v>40326</v>
      </c>
      <c r="I43" s="148">
        <v>41226</v>
      </c>
      <c r="J43" s="148">
        <v>41371</v>
      </c>
      <c r="K43" s="148">
        <v>42566</v>
      </c>
      <c r="L43" s="148">
        <v>41329</v>
      </c>
      <c r="M43" s="148">
        <v>40193</v>
      </c>
      <c r="N43" s="148">
        <v>40193</v>
      </c>
      <c r="O43" s="148">
        <v>36494</v>
      </c>
      <c r="P43" s="148">
        <v>34788</v>
      </c>
      <c r="Q43" s="157" t="s">
        <v>385</v>
      </c>
      <c r="R43" s="414"/>
      <c r="S43" s="403"/>
    </row>
    <row r="44" spans="1:19" s="616" customFormat="1" ht="15.75" customHeight="1" x14ac:dyDescent="0.2">
      <c r="A44" s="617"/>
      <c r="B44" s="618"/>
      <c r="C44" s="620"/>
      <c r="D44" s="720" t="s">
        <v>618</v>
      </c>
      <c r="E44" s="148">
        <v>40779</v>
      </c>
      <c r="F44" s="148">
        <v>40954</v>
      </c>
      <c r="G44" s="148">
        <v>40555</v>
      </c>
      <c r="H44" s="148">
        <v>40429</v>
      </c>
      <c r="I44" s="148">
        <v>39957</v>
      </c>
      <c r="J44" s="148">
        <v>39037</v>
      </c>
      <c r="K44" s="148">
        <v>41159</v>
      </c>
      <c r="L44" s="148">
        <v>40450</v>
      </c>
      <c r="M44" s="148">
        <v>39488</v>
      </c>
      <c r="N44" s="148">
        <v>39488</v>
      </c>
      <c r="O44" s="148">
        <v>35544</v>
      </c>
      <c r="P44" s="148">
        <v>33332</v>
      </c>
      <c r="Q44" s="157" t="s">
        <v>385</v>
      </c>
      <c r="R44" s="619"/>
      <c r="S44" s="617"/>
    </row>
    <row r="45" spans="1:19" ht="15.75" customHeight="1" x14ac:dyDescent="0.2">
      <c r="A45" s="403"/>
      <c r="B45" s="416"/>
      <c r="C45" s="571"/>
      <c r="D45" s="720" t="s">
        <v>620</v>
      </c>
      <c r="E45" s="148">
        <v>36094</v>
      </c>
      <c r="F45" s="148">
        <v>35535</v>
      </c>
      <c r="G45" s="148">
        <v>34461</v>
      </c>
      <c r="H45" s="148">
        <v>33683</v>
      </c>
      <c r="I45" s="148">
        <v>33023</v>
      </c>
      <c r="J45" s="148">
        <v>33449</v>
      </c>
      <c r="K45" s="148">
        <v>34532</v>
      </c>
      <c r="L45" s="148">
        <v>33864</v>
      </c>
      <c r="M45" s="148">
        <v>33319</v>
      </c>
      <c r="N45" s="148">
        <v>33319</v>
      </c>
      <c r="O45" s="148">
        <v>30578</v>
      </c>
      <c r="P45" s="148">
        <v>29023</v>
      </c>
      <c r="Q45" s="157" t="s">
        <v>385</v>
      </c>
      <c r="R45" s="414"/>
      <c r="S45" s="403"/>
    </row>
    <row r="46" spans="1:19" ht="15.75" customHeight="1" x14ac:dyDescent="0.2">
      <c r="A46" s="403"/>
      <c r="B46" s="413"/>
      <c r="C46" s="571"/>
      <c r="D46" s="720" t="s">
        <v>625</v>
      </c>
      <c r="E46" s="148">
        <v>22287</v>
      </c>
      <c r="F46" s="148">
        <v>32272</v>
      </c>
      <c r="G46" s="148">
        <v>25036</v>
      </c>
      <c r="H46" s="148">
        <v>24645</v>
      </c>
      <c r="I46" s="148">
        <v>24388</v>
      </c>
      <c r="J46" s="148">
        <v>24132</v>
      </c>
      <c r="K46" s="148">
        <v>25013</v>
      </c>
      <c r="L46" s="148">
        <v>24483</v>
      </c>
      <c r="M46" s="148">
        <v>23842</v>
      </c>
      <c r="N46" s="148">
        <v>23842</v>
      </c>
      <c r="O46" s="148">
        <v>21541</v>
      </c>
      <c r="P46" s="148">
        <v>20312</v>
      </c>
      <c r="Q46" s="157" t="s">
        <v>385</v>
      </c>
      <c r="R46" s="414"/>
      <c r="S46" s="403"/>
    </row>
    <row r="47" spans="1:19" ht="15.75" customHeight="1" x14ac:dyDescent="0.2">
      <c r="A47" s="403"/>
      <c r="B47" s="413"/>
      <c r="C47" s="571"/>
      <c r="D47" s="720" t="s">
        <v>624</v>
      </c>
      <c r="E47" s="148">
        <v>23425</v>
      </c>
      <c r="F47" s="148">
        <v>22882</v>
      </c>
      <c r="G47" s="148">
        <v>21694</v>
      </c>
      <c r="H47" s="148">
        <v>20795</v>
      </c>
      <c r="I47" s="148">
        <v>20287</v>
      </c>
      <c r="J47" s="148">
        <v>21132</v>
      </c>
      <c r="K47" s="148">
        <v>20986</v>
      </c>
      <c r="L47" s="148">
        <v>20353</v>
      </c>
      <c r="M47" s="148">
        <v>19760</v>
      </c>
      <c r="N47" s="148">
        <v>19760</v>
      </c>
      <c r="O47" s="148">
        <v>17553</v>
      </c>
      <c r="P47" s="148">
        <v>16296</v>
      </c>
      <c r="Q47" s="157" t="s">
        <v>385</v>
      </c>
      <c r="R47" s="414"/>
      <c r="S47" s="403"/>
    </row>
    <row r="48" spans="1:19" s="417" customFormat="1" ht="22.5" customHeight="1" x14ac:dyDescent="0.2">
      <c r="A48" s="415"/>
      <c r="B48" s="416"/>
      <c r="C48" s="1460" t="s">
        <v>236</v>
      </c>
      <c r="D48" s="1461"/>
      <c r="E48" s="1461"/>
      <c r="F48" s="1461"/>
      <c r="G48" s="1461"/>
      <c r="H48" s="1461"/>
      <c r="I48" s="1461"/>
      <c r="J48" s="1461"/>
      <c r="K48" s="1461"/>
      <c r="L48" s="1461"/>
      <c r="M48" s="1461"/>
      <c r="N48" s="1461"/>
      <c r="O48" s="1461"/>
      <c r="P48" s="1461"/>
      <c r="Q48" s="1461"/>
      <c r="R48" s="442"/>
      <c r="S48" s="415"/>
    </row>
    <row r="49" spans="1:19" s="417" customFormat="1" ht="10.5" customHeight="1" x14ac:dyDescent="0.2">
      <c r="A49" s="415"/>
      <c r="B49" s="416"/>
      <c r="C49" s="1462" t="s">
        <v>386</v>
      </c>
      <c r="D49" s="1462"/>
      <c r="E49" s="1462"/>
      <c r="F49" s="1462"/>
      <c r="G49" s="1462"/>
      <c r="H49" s="1462"/>
      <c r="I49" s="1462"/>
      <c r="J49" s="1462"/>
      <c r="K49" s="1462"/>
      <c r="L49" s="1462"/>
      <c r="M49" s="1462"/>
      <c r="N49" s="1462"/>
      <c r="O49" s="1462"/>
      <c r="P49" s="1462"/>
      <c r="Q49" s="1462"/>
      <c r="R49" s="442"/>
      <c r="S49" s="415"/>
    </row>
    <row r="50" spans="1:19" s="417" customFormat="1" ht="13.5" customHeight="1" x14ac:dyDescent="0.15">
      <c r="A50" s="415"/>
      <c r="B50" s="416"/>
      <c r="C50" s="445" t="s">
        <v>427</v>
      </c>
      <c r="D50" s="621"/>
      <c r="E50" s="622"/>
      <c r="F50" s="416"/>
      <c r="G50" s="622"/>
      <c r="H50" s="621"/>
      <c r="I50" s="622"/>
      <c r="J50" s="853"/>
      <c r="K50" s="551"/>
      <c r="L50" s="621"/>
      <c r="M50" s="621"/>
      <c r="N50" s="621"/>
      <c r="O50" s="621"/>
      <c r="P50" s="621"/>
      <c r="Q50" s="621"/>
      <c r="R50" s="442"/>
      <c r="S50" s="415"/>
    </row>
    <row r="51" spans="1:19" x14ac:dyDescent="0.2">
      <c r="A51" s="403"/>
      <c r="B51" s="413"/>
      <c r="C51" s="413"/>
      <c r="D51" s="413"/>
      <c r="E51" s="413"/>
      <c r="F51" s="413"/>
      <c r="G51" s="413"/>
      <c r="H51" s="465"/>
      <c r="I51" s="465"/>
      <c r="J51" s="465"/>
      <c r="K51" s="465"/>
      <c r="L51" s="696"/>
      <c r="M51" s="413"/>
      <c r="N51" s="1463">
        <v>43313</v>
      </c>
      <c r="O51" s="1463"/>
      <c r="P51" s="1463"/>
      <c r="Q51" s="1463"/>
      <c r="R51" s="623">
        <v>11</v>
      </c>
      <c r="S51" s="403"/>
    </row>
    <row r="52" spans="1:19" x14ac:dyDescent="0.2">
      <c r="A52" s="430"/>
      <c r="B52" s="430"/>
      <c r="C52" s="430"/>
      <c r="D52" s="430"/>
      <c r="E52" s="430"/>
      <c r="G52" s="430"/>
      <c r="H52" s="430"/>
      <c r="I52" s="430"/>
      <c r="J52" s="430"/>
      <c r="K52" s="430"/>
      <c r="L52" s="430"/>
      <c r="M52" s="430"/>
      <c r="N52" s="430"/>
      <c r="O52" s="430"/>
      <c r="P52" s="430"/>
      <c r="Q52" s="430"/>
      <c r="R52" s="430"/>
      <c r="S52" s="430"/>
    </row>
  </sheetData>
  <mergeCells count="10">
    <mergeCell ref="C48:Q48"/>
    <mergeCell ref="C49:Q49"/>
    <mergeCell ref="N51:Q51"/>
    <mergeCell ref="B1:H1"/>
    <mergeCell ref="C5:D6"/>
    <mergeCell ref="C8:D8"/>
    <mergeCell ref="C15:D15"/>
    <mergeCell ref="C16:D16"/>
    <mergeCell ref="E6:J6"/>
    <mergeCell ref="K6:Q6"/>
  </mergeCells>
  <conditionalFormatting sqref="Q7">
    <cfRule type="cellIs" dxfId="15" priority="2" operator="equal">
      <formula>"jan."</formula>
    </cfRule>
  </conditionalFormatting>
  <conditionalFormatting sqref="E7:P7">
    <cfRule type="cellIs" dxfId="14"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2018-08-31T18:10:40Z</cp:lastPrinted>
  <dcterms:created xsi:type="dcterms:W3CDTF">2004-03-02T09:49:36Z</dcterms:created>
  <dcterms:modified xsi:type="dcterms:W3CDTF">2018-08-31T18:19:57Z</dcterms:modified>
</cp:coreProperties>
</file>